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800"/>
  </bookViews>
  <sheets>
    <sheet name="Case Study 1" sheetId="6" r:id="rId1"/>
    <sheet name="Case Study 2" sheetId="1" r:id="rId2"/>
    <sheet name="Problem Formulation" sheetId="2" r:id="rId3"/>
    <sheet name="Answer Report 1" sheetId="3" r:id="rId4"/>
    <sheet name="Sensitivity Report 1" sheetId="4" r:id="rId5"/>
    <sheet name="Limits Report 1" sheetId="5" r:id="rId6"/>
  </sheets>
  <definedNames>
    <definedName name="solver_adj" localSheetId="2" hidden="1">'Problem Formulation'!$C$7:$G$7</definedName>
    <definedName name="solver_cvg" localSheetId="2" hidden="1">0.0001</definedName>
    <definedName name="solver_drv" localSheetId="2" hidden="1">2</definedName>
    <definedName name="solver_eng" localSheetId="1" hidden="1">1</definedName>
    <definedName name="solver_eng" localSheetId="2" hidden="1">2</definedName>
    <definedName name="solver_est" localSheetId="2" hidden="1">1</definedName>
    <definedName name="solver_itr" localSheetId="2" hidden="1">100</definedName>
    <definedName name="solver_lhs1" localSheetId="2" hidden="1">'Problem Formulation'!$H$10</definedName>
    <definedName name="solver_lhs2" localSheetId="2" hidden="1">'Problem Formulation'!$H$11</definedName>
    <definedName name="solver_lhs3" localSheetId="2" hidden="1">'Problem Formulation'!$H$12</definedName>
    <definedName name="solver_lhs4" localSheetId="2" hidden="1">'Problem Formulation'!$H$13</definedName>
    <definedName name="solver_lhs5" localSheetId="2" hidden="1">'Problem Formulation'!$H$14</definedName>
    <definedName name="solver_lhs6" localSheetId="2" hidden="1">'Problem Formulation'!$H$15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2" hidden="1">2147483647</definedName>
    <definedName name="solver_num" localSheetId="1" hidden="1">0</definedName>
    <definedName name="solver_num" localSheetId="2" hidden="1">6</definedName>
    <definedName name="solver_nwt" localSheetId="2" hidden="1">1</definedName>
    <definedName name="solver_opt" localSheetId="1" hidden="1">'Case Study 2'!$F$44</definedName>
    <definedName name="solver_opt" localSheetId="2" hidden="1">'Problem Formulation'!$D$3</definedName>
    <definedName name="solver_pre" localSheetId="2" hidden="1">0.000001</definedName>
    <definedName name="solver_rbv" localSheetId="2" hidden="1">2</definedName>
    <definedName name="solver_rel1" localSheetId="2" hidden="1">1</definedName>
    <definedName name="solver_rel2" localSheetId="2" hidden="1">1</definedName>
    <definedName name="solver_rel3" localSheetId="2" hidden="1">1</definedName>
    <definedName name="solver_rel4" localSheetId="2" hidden="1">1</definedName>
    <definedName name="solver_rel5" localSheetId="2" hidden="1">1</definedName>
    <definedName name="solver_rel6" localSheetId="2" hidden="1">3</definedName>
    <definedName name="solver_rhs1" localSheetId="2" hidden="1">'Problem Formulation'!$I$10</definedName>
    <definedName name="solver_rhs2" localSheetId="2" hidden="1">'Problem Formulation'!$I$11</definedName>
    <definedName name="solver_rhs3" localSheetId="2" hidden="1">'Problem Formulation'!$I$12</definedName>
    <definedName name="solver_rhs4" localSheetId="2" hidden="1">'Problem Formulation'!$I$13</definedName>
    <definedName name="solver_rhs5" localSheetId="2" hidden="1">'Problem Formulation'!$I$14</definedName>
    <definedName name="solver_rhs6" localSheetId="2" hidden="1">'Problem Formulation'!$I$15</definedName>
    <definedName name="solver_rlx" localSheetId="2" hidden="1">2</definedName>
    <definedName name="solver_rsd" localSheetId="2" hidden="1">0</definedName>
    <definedName name="solver_scl" localSheetId="2" hidden="1">2</definedName>
    <definedName name="solver_sho" localSheetId="5" hidden="1">2</definedName>
    <definedName name="solver_sho" localSheetId="2" hidden="1">2</definedName>
    <definedName name="solver_ssz" localSheetId="2" hidden="1">100</definedName>
    <definedName name="solver_tim" localSheetId="2" hidden="1">100</definedName>
    <definedName name="solver_tol" localSheetId="2" hidden="1">0.05</definedName>
    <definedName name="solver_typ" localSheetId="1" hidden="1">1</definedName>
    <definedName name="solver_typ" localSheetId="2" hidden="1">1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62913"/>
</workbook>
</file>

<file path=xl/calcChain.xml><?xml version="1.0" encoding="utf-8"?>
<calcChain xmlns="http://schemas.openxmlformats.org/spreadsheetml/2006/main">
  <c r="E10" i="6" l="1"/>
  <c r="E9" i="6"/>
  <c r="E8" i="6"/>
  <c r="E7" i="6"/>
  <c r="H15" i="2" l="1"/>
  <c r="H14" i="2"/>
  <c r="H13" i="2"/>
  <c r="H12" i="2"/>
  <c r="H11" i="2"/>
  <c r="H10" i="2"/>
  <c r="I13" i="2"/>
  <c r="I11" i="2"/>
  <c r="G6" i="2" l="1"/>
  <c r="E12" i="1"/>
  <c r="D6" i="2" s="1"/>
  <c r="E13" i="1"/>
  <c r="E6" i="2" s="1"/>
  <c r="E14" i="1"/>
  <c r="F6" i="2" s="1"/>
  <c r="E15" i="1"/>
  <c r="E11" i="1"/>
  <c r="C6" i="2" s="1"/>
  <c r="D3" i="2" s="1"/>
  <c r="C7" i="1"/>
  <c r="I10" i="2" s="1"/>
  <c r="F33" i="1" l="1"/>
  <c r="F42" i="1" l="1"/>
  <c r="I12" i="2" s="1"/>
  <c r="F46" i="1"/>
  <c r="F44" i="1"/>
  <c r="I14" i="2" l="1"/>
  <c r="I15" i="2"/>
</calcChain>
</file>

<file path=xl/sharedStrings.xml><?xml version="1.0" encoding="utf-8"?>
<sst xmlns="http://schemas.openxmlformats.org/spreadsheetml/2006/main" count="250" uniqueCount="114">
  <si>
    <t>Total Allowed GFA</t>
  </si>
  <si>
    <t>sqm</t>
  </si>
  <si>
    <t>Asset Class</t>
  </si>
  <si>
    <t>Retail</t>
  </si>
  <si>
    <t>Residential</t>
  </si>
  <si>
    <t>Commercial</t>
  </si>
  <si>
    <t>Hospitality</t>
  </si>
  <si>
    <t>Community</t>
  </si>
  <si>
    <t>Hospitality*</t>
  </si>
  <si>
    <t xml:space="preserve">* All the cost and sale prices are just assumption. </t>
  </si>
  <si>
    <t>SqFt</t>
  </si>
  <si>
    <t>© Feasibility.pro</t>
  </si>
  <si>
    <t>Recommended GFA</t>
  </si>
  <si>
    <t>X1</t>
  </si>
  <si>
    <t>X2</t>
  </si>
  <si>
    <t>X3</t>
  </si>
  <si>
    <t>X4</t>
  </si>
  <si>
    <t>X5</t>
  </si>
  <si>
    <t>Deciding Product Mix Using Solver</t>
  </si>
  <si>
    <t>* Hospitality are generally sold as price/key. For the sake of simplicity, we have assumed per sqft rate.</t>
  </si>
  <si>
    <t>Market Constraints</t>
  </si>
  <si>
    <t>Absorption (SqFt)</t>
  </si>
  <si>
    <t>N/A</t>
  </si>
  <si>
    <t xml:space="preserve">Commumity </t>
  </si>
  <si>
    <t>=&gt;</t>
  </si>
  <si>
    <t>&lt;=</t>
  </si>
  <si>
    <t>=</t>
  </si>
  <si>
    <t>Regulatory Constraints</t>
  </si>
  <si>
    <t>X1+X2+X3+X4+X5</t>
  </si>
  <si>
    <t xml:space="preserve">Total GFA allowed </t>
  </si>
  <si>
    <t>Some of the constraints are overlapping, so let's do a final version</t>
  </si>
  <si>
    <t>Constraints</t>
  </si>
  <si>
    <t>&gt;=</t>
  </si>
  <si>
    <t>Total GFA (X1+X2+X3+X4+X5)</t>
  </si>
  <si>
    <t xml:space="preserve">Objective </t>
  </si>
  <si>
    <t>Z</t>
  </si>
  <si>
    <t>Margin / GFA</t>
  </si>
  <si>
    <t>GFA</t>
  </si>
  <si>
    <t>Total GFA</t>
  </si>
  <si>
    <t>Microsoft Excel 14.0 Answer Report</t>
  </si>
  <si>
    <t>Worksheet: [Product Mix Optimization.xlsx]Problem Formulation</t>
  </si>
  <si>
    <t>Report Created: 9/15/2012 1:12:37 PM</t>
  </si>
  <si>
    <t>Result: Solver found a solution.  All Constraints and optimality conditions are satisfied.</t>
  </si>
  <si>
    <t>Solver Engine</t>
  </si>
  <si>
    <t>Engine: Simplex LP</t>
  </si>
  <si>
    <t>Solution Time: 0.016 Seconds.</t>
  </si>
  <si>
    <t>Iterations: 5 Subproblems: 0</t>
  </si>
  <si>
    <t>Solver Options</t>
  </si>
  <si>
    <t>Max Time 100 sec,  Iterations 100, Precision 0.000001</t>
  </si>
  <si>
    <t>Max Subproblems Unlimited, Max Integer Sols Unlimited, Integer Tolerance 5%,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</si>
  <si>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</si>
  <si>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</si>
  <si>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</si>
  <si>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</si>
  <si>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</si>
  <si>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</si>
  <si>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</si>
  <si>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Cell Value</t>
  </si>
  <si>
    <t>Formula</t>
  </si>
  <si>
    <t>Status</t>
  </si>
  <si>
    <t>Slack</t>
  </si>
  <si>
    <t>$D$3</t>
  </si>
  <si>
    <t>$C$7</t>
  </si>
  <si>
    <t>GFA X1</t>
  </si>
  <si>
    <t>Contin</t>
  </si>
  <si>
    <t>$D$7</t>
  </si>
  <si>
    <t>GFA X2</t>
  </si>
  <si>
    <t>$E$7</t>
  </si>
  <si>
    <t>GFA X3</t>
  </si>
  <si>
    <t>$F$7</t>
  </si>
  <si>
    <t>GFA X4</t>
  </si>
  <si>
    <t>$G$7</t>
  </si>
  <si>
    <t>GFA X5</t>
  </si>
  <si>
    <t>$H$10</t>
  </si>
  <si>
    <t>$H$10&lt;=$I$10</t>
  </si>
  <si>
    <t>Binding</t>
  </si>
  <si>
    <t>$H$11</t>
  </si>
  <si>
    <t>$H$11&lt;=$I$11</t>
  </si>
  <si>
    <t>$H$12</t>
  </si>
  <si>
    <t>$H$12&lt;=$I$12</t>
  </si>
  <si>
    <t>Not Binding</t>
  </si>
  <si>
    <t>$H$13</t>
  </si>
  <si>
    <t>$H$13&lt;=$I$13</t>
  </si>
  <si>
    <t>$H$14</t>
  </si>
  <si>
    <t>$H$14&lt;=$I$14</t>
  </si>
  <si>
    <t>$H$15</t>
  </si>
  <si>
    <t>$H$15&gt;=$I$15</t>
  </si>
  <si>
    <t>Microsoft Excel 14.0 Sensitivity Report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</si>
  <si>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</si>
  <si>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</si>
  <si>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</si>
  <si>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</si>
  <si>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</si>
  <si>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</si>
  <si>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</si>
  <si>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</si>
  <si>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</si>
  <si>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</si>
  <si>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</si>
  <si>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</si>
  <si>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</si>
  <si>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14.0 Limits Report</t>
  </si>
  <si>
    <t>Variable</t>
  </si>
  <si>
    <t>Lower</t>
  </si>
  <si>
    <t>Limit</t>
  </si>
  <si>
    <t>Result</t>
  </si>
  <si>
    <t>Upper</t>
  </si>
  <si>
    <t>Case Study 1</t>
  </si>
  <si>
    <r>
      <t xml:space="preserve">Construction Cost 
</t>
    </r>
    <r>
      <rPr>
        <sz val="11"/>
        <color theme="1"/>
        <rFont val="Calibri"/>
        <family val="2"/>
        <scheme val="minor"/>
      </rPr>
      <t>($/Sqft)</t>
    </r>
  </si>
  <si>
    <r>
      <t xml:space="preserve">Sale Price </t>
    </r>
    <r>
      <rPr>
        <sz val="11"/>
        <color theme="1"/>
        <rFont val="Calibri"/>
        <family val="2"/>
        <scheme val="minor"/>
      </rPr>
      <t>($/SqFt)</t>
    </r>
  </si>
  <si>
    <r>
      <t xml:space="preserve">Profit
</t>
    </r>
    <r>
      <rPr>
        <sz val="11"/>
        <color theme="1"/>
        <rFont val="Calibri"/>
        <family val="2"/>
        <scheme val="minor"/>
      </rPr>
      <t>($/SqFt)</t>
    </r>
  </si>
  <si>
    <t>Case Study 2</t>
  </si>
  <si>
    <r>
      <t xml:space="preserve">Construction Cost </t>
    </r>
    <r>
      <rPr>
        <sz val="11"/>
        <color theme="1"/>
        <rFont val="Calibri"/>
        <family val="2"/>
        <scheme val="minor"/>
      </rPr>
      <t>($/Sqft)</t>
    </r>
  </si>
  <si>
    <r>
      <t>Margin</t>
    </r>
    <r>
      <rPr>
        <sz val="11"/>
        <color theme="1"/>
        <rFont val="Calibri"/>
        <family val="2"/>
        <scheme val="minor"/>
      </rPr>
      <t xml:space="preserve"> ($/SqFt)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</si>
</sst>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18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0" fontId="0" fillId="2" borderId="1" xfId="0" applyFill="1" applyBorder="1"/>
    <xf numFmtId="0" fontId="2" fillId="3" borderId="1" xfId="0" applyFont="1" applyFill="1" applyBorder="1"/>
    <xf numFmtId="0" fontId="0" fillId="2" borderId="2" xfId="0" applyFill="1" applyBorder="1"/>
    <xf numFmtId="3" fontId="0" fillId="2" borderId="0" xfId="0" applyNumberFormat="1" applyFill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165" fontId="0" fillId="2" borderId="0" xfId="0" applyNumberFormat="1" applyFill="1"/>
    <xf numFmtId="164" fontId="0" fillId="2" borderId="1" xfId="1" applyNumberFormat="1" applyFont="1" applyFill="1" applyBorder="1"/>
    <xf numFmtId="0" fontId="3" fillId="4" borderId="0" xfId="0" applyFont="1" applyFill="1"/>
    <xf numFmtId="0" fontId="0" fillId="3" borderId="1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164" fontId="0" fillId="2" borderId="2" xfId="1" applyNumberFormat="1" applyFont="1" applyFill="1" applyBorder="1" applyAlignment="1">
      <alignment horizontal="right"/>
    </xf>
    <xf numFmtId="0" fontId="0" fillId="2" borderId="0" xfId="0" quotePrefix="1" applyFill="1"/>
    <xf numFmtId="9" fontId="0" fillId="2" borderId="0" xfId="1" applyNumberFormat="1" applyFont="1" applyFill="1"/>
    <xf numFmtId="9" fontId="0" fillId="2" borderId="2" xfId="0" applyNumberFormat="1" applyFill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0" xfId="0" applyNumberFormat="1" applyFill="1"/>
    <xf numFmtId="164" fontId="0" fillId="2" borderId="1" xfId="0" applyNumberFormat="1" applyFill="1" applyBorder="1"/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7" fillId="2" borderId="2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center"/>
    </xf>
    <xf numFmtId="37" fontId="0" fillId="2" borderId="0" xfId="1" applyNumberFormat="1" applyFont="1" applyFill="1" applyAlignment="1">
      <alignment horizontal="center"/>
    </xf>
    <xf numFmtId="37" fontId="0" fillId="2" borderId="2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7" xfId="0" applyFill="1" applyBorder="1" applyAlignment="1"/>
    <xf numFmtId="0" fontId="8" fillId="0" borderId="6" xfId="0" applyFont="1" applyFill="1" applyBorder="1" applyAlignment="1">
      <alignment horizontal="center"/>
    </xf>
    <xf numFmtId="0" fontId="0" fillId="0" borderId="8" xfId="0" applyFill="1" applyBorder="1" applyAlignment="1"/>
    <xf numFmtId="164" fontId="0" fillId="0" borderId="7" xfId="0" applyNumberFormat="1" applyFill="1" applyBorder="1" applyAlignment="1"/>
    <xf numFmtId="40" fontId="0" fillId="0" borderId="8" xfId="0" applyNumberFormat="1" applyFill="1" applyBorder="1" applyAlignment="1"/>
    <xf numFmtId="40" fontId="0" fillId="0" borderId="7" xfId="0" applyNumberFormat="1" applyFill="1" applyBorder="1" applyAlignment="1"/>
    <xf numFmtId="37" fontId="0" fillId="0" borderId="8" xfId="0" applyNumberFormat="1" applyFill="1" applyBorder="1" applyAlignment="1"/>
    <xf numFmtId="37" fontId="0" fillId="0" borderId="7" xfId="0" applyNumberForma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0" fillId="2" borderId="0" xfId="0" applyFont="1" applyFill="1"/>
    <xf numFmtId="0" fontId="0" fillId="2" borderId="10" xfId="0" applyFill="1" applyBorder="1"/>
    <xf numFmtId="3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11" xfId="0" applyFill="1" applyBorder="1"/>
    <xf numFmtId="3" fontId="0" fillId="2" borderId="11" xfId="0" applyNumberFormat="1" applyFill="1" applyBorder="1" applyAlignment="1">
      <alignment horizontal="center" vertical="center"/>
    </xf>
    <xf numFmtId="0" fontId="9" fillId="5" borderId="0" xfId="0" applyFont="1" applyFill="1"/>
    <xf numFmtId="0" fontId="11" fillId="5" borderId="0" xfId="0" applyFont="1" applyFill="1"/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easibility.p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easibility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J10"/>
  <sheetViews>
    <sheetView tabSelected="1" workbookViewId="0">
      <selection activeCell="G24" sqref="G24"/>
    </sheetView>
  </sheetViews>
  <sheetFormatPr defaultRowHeight="14.25" x14ac:dyDescent="0.2"/>
  <cols>
    <col min="1" max="1" width="4.28515625" style="45" customWidth="1"/>
    <col min="2" max="2" width="27.140625" style="45" customWidth="1"/>
    <col min="3" max="3" width="25.28515625" style="45" customWidth="1"/>
    <col min="4" max="4" width="9.28515625" style="45" customWidth="1"/>
    <col min="5" max="5" width="13.85546875" style="45" customWidth="1"/>
    <col min="6" max="8" width="9.28515625" style="45" bestFit="1" customWidth="1"/>
    <col min="9" max="9" width="1.42578125" style="45" customWidth="1"/>
    <col min="10" max="10" width="9.28515625" style="45" bestFit="1" customWidth="1"/>
    <col min="11" max="16384" width="9.140625" style="45"/>
  </cols>
  <sheetData>
    <row r="1" spans="2:10" x14ac:dyDescent="0.2">
      <c r="B1" s="51" t="s">
        <v>11</v>
      </c>
      <c r="C1" s="51"/>
      <c r="D1" s="51"/>
      <c r="E1" s="51"/>
      <c r="F1" s="51"/>
      <c r="G1" s="51"/>
      <c r="H1" s="51"/>
      <c r="I1" s="51"/>
      <c r="J1" s="51"/>
    </row>
    <row r="3" spans="2:10" ht="15" x14ac:dyDescent="0.25">
      <c r="B3" s="52" t="s">
        <v>107</v>
      </c>
    </row>
    <row r="6" spans="2:10" ht="31.5" customHeight="1" x14ac:dyDescent="0.2">
      <c r="B6" s="53" t="s">
        <v>2</v>
      </c>
      <c r="C6" s="54" t="s">
        <v>108</v>
      </c>
      <c r="D6" s="54" t="s">
        <v>109</v>
      </c>
      <c r="E6" s="54" t="s">
        <v>110</v>
      </c>
    </row>
    <row r="7" spans="2:10" ht="15" x14ac:dyDescent="0.25">
      <c r="B7" s="46" t="s">
        <v>3</v>
      </c>
      <c r="C7" s="47">
        <v>4000</v>
      </c>
      <c r="D7" s="47">
        <v>7500</v>
      </c>
      <c r="E7" s="47">
        <f>D7-C7</f>
        <v>3500</v>
      </c>
    </row>
    <row r="8" spans="2:10" ht="15" x14ac:dyDescent="0.25">
      <c r="B8" s="12" t="s">
        <v>4</v>
      </c>
      <c r="C8" s="48">
        <v>2500</v>
      </c>
      <c r="D8" s="48">
        <v>3200</v>
      </c>
      <c r="E8" s="48">
        <f t="shared" ref="E8:E10" si="0">D8-C8</f>
        <v>700</v>
      </c>
    </row>
    <row r="9" spans="2:10" ht="15" x14ac:dyDescent="0.25">
      <c r="B9" s="12" t="s">
        <v>5</v>
      </c>
      <c r="C9" s="48">
        <v>3500</v>
      </c>
      <c r="D9" s="48">
        <v>5000</v>
      </c>
      <c r="E9" s="48">
        <f t="shared" si="0"/>
        <v>1500</v>
      </c>
    </row>
    <row r="10" spans="2:10" ht="15" x14ac:dyDescent="0.25">
      <c r="B10" s="49" t="s">
        <v>6</v>
      </c>
      <c r="C10" s="50">
        <v>5000</v>
      </c>
      <c r="D10" s="50">
        <v>10000</v>
      </c>
      <c r="E10" s="50">
        <f t="shared" si="0"/>
        <v>5000</v>
      </c>
    </row>
  </sheetData>
  <hyperlinks>
    <hyperlink ref="B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6128"/>
  </sheetPr>
  <dimension ref="B1:J46"/>
  <sheetViews>
    <sheetView workbookViewId="0">
      <pane ySplit="1" topLeftCell="A2" activePane="bottomLeft" state="frozen"/>
      <selection pane="bottomLeft" activeCell="L15" sqref="L15"/>
    </sheetView>
  </sheetViews>
  <sheetFormatPr defaultRowHeight="15" x14ac:dyDescent="0.25"/>
  <cols>
    <col min="1" max="1" width="9.140625" style="1"/>
    <col min="2" max="2" width="17.5703125" style="1" bestFit="1" customWidth="1"/>
    <col min="3" max="3" width="15" style="1" customWidth="1"/>
    <col min="4" max="4" width="12.140625" style="1" customWidth="1"/>
    <col min="5" max="5" width="11.28515625" style="1" customWidth="1"/>
    <col min="6" max="6" width="15.7109375" style="1" customWidth="1"/>
    <col min="7" max="16384" width="9.140625" style="1"/>
  </cols>
  <sheetData>
    <row r="1" spans="2:10" s="45" customFormat="1" ht="14.25" x14ac:dyDescent="0.2">
      <c r="B1" s="51" t="s">
        <v>11</v>
      </c>
      <c r="C1" s="51"/>
      <c r="D1" s="51"/>
      <c r="E1" s="51"/>
      <c r="F1" s="51"/>
      <c r="G1" s="51"/>
      <c r="H1" s="51"/>
      <c r="I1" s="51"/>
      <c r="J1" s="51"/>
    </row>
    <row r="3" spans="2:10" s="45" customFormat="1" x14ac:dyDescent="0.25">
      <c r="B3" s="52" t="s">
        <v>111</v>
      </c>
    </row>
    <row r="6" spans="2:10" x14ac:dyDescent="0.25">
      <c r="B6" s="3" t="s">
        <v>0</v>
      </c>
      <c r="C6" s="9">
        <v>200000</v>
      </c>
      <c r="D6" s="3" t="s">
        <v>1</v>
      </c>
      <c r="E6" s="3"/>
      <c r="F6" s="3"/>
    </row>
    <row r="7" spans="2:10" x14ac:dyDescent="0.25">
      <c r="C7" s="8">
        <f>C6*10.764</f>
        <v>2152800</v>
      </c>
      <c r="D7" s="1" t="s">
        <v>10</v>
      </c>
      <c r="E7" s="8"/>
    </row>
    <row r="8" spans="2:10" x14ac:dyDescent="0.25">
      <c r="E8" s="8"/>
    </row>
    <row r="10" spans="2:10" ht="34.5" customHeight="1" x14ac:dyDescent="0.25">
      <c r="B10" s="55" t="s">
        <v>2</v>
      </c>
      <c r="C10" s="56" t="s">
        <v>112</v>
      </c>
      <c r="D10" s="56" t="s">
        <v>109</v>
      </c>
      <c r="E10" s="56" t="s">
        <v>113</v>
      </c>
      <c r="F10" s="54" t="s">
        <v>12</v>
      </c>
    </row>
    <row r="11" spans="2:10" x14ac:dyDescent="0.25">
      <c r="B11" s="1" t="s">
        <v>3</v>
      </c>
      <c r="C11" s="6">
        <v>4000</v>
      </c>
      <c r="D11" s="6">
        <v>7500</v>
      </c>
      <c r="E11" s="6">
        <f>D11-C11</f>
        <v>3500</v>
      </c>
      <c r="F11" s="6" t="s">
        <v>13</v>
      </c>
    </row>
    <row r="12" spans="2:10" x14ac:dyDescent="0.25">
      <c r="B12" s="1" t="s">
        <v>4</v>
      </c>
      <c r="C12" s="6">
        <v>2500</v>
      </c>
      <c r="D12" s="6">
        <v>3200</v>
      </c>
      <c r="E12" s="6">
        <f t="shared" ref="E12:E15" si="0">D12-C12</f>
        <v>700</v>
      </c>
      <c r="F12" s="6" t="s">
        <v>14</v>
      </c>
    </row>
    <row r="13" spans="2:10" x14ac:dyDescent="0.25">
      <c r="B13" s="1" t="s">
        <v>5</v>
      </c>
      <c r="C13" s="6">
        <v>3500</v>
      </c>
      <c r="D13" s="6">
        <v>5000</v>
      </c>
      <c r="E13" s="6">
        <f t="shared" si="0"/>
        <v>1500</v>
      </c>
      <c r="F13" s="6" t="s">
        <v>15</v>
      </c>
    </row>
    <row r="14" spans="2:10" x14ac:dyDescent="0.25">
      <c r="B14" s="1" t="s">
        <v>8</v>
      </c>
      <c r="C14" s="6">
        <v>5000</v>
      </c>
      <c r="D14" s="6">
        <v>10000</v>
      </c>
      <c r="E14" s="6">
        <f t="shared" si="0"/>
        <v>5000</v>
      </c>
      <c r="F14" s="6" t="s">
        <v>16</v>
      </c>
    </row>
    <row r="15" spans="2:10" x14ac:dyDescent="0.25">
      <c r="B15" s="49" t="s">
        <v>7</v>
      </c>
      <c r="C15" s="50">
        <v>2000</v>
      </c>
      <c r="D15" s="50">
        <v>0</v>
      </c>
      <c r="E15" s="50">
        <f t="shared" si="0"/>
        <v>-2000</v>
      </c>
      <c r="F15" s="50" t="s">
        <v>17</v>
      </c>
    </row>
    <row r="18" spans="2:6" x14ac:dyDescent="0.25">
      <c r="B18" s="1" t="s">
        <v>19</v>
      </c>
    </row>
    <row r="19" spans="2:6" x14ac:dyDescent="0.25">
      <c r="B19" s="1" t="s">
        <v>9</v>
      </c>
    </row>
    <row r="22" spans="2:6" x14ac:dyDescent="0.25">
      <c r="B22" s="4" t="s">
        <v>20</v>
      </c>
      <c r="C22" s="11"/>
      <c r="D22" s="11"/>
      <c r="E22" s="11"/>
      <c r="F22" s="11"/>
    </row>
    <row r="23" spans="2:6" x14ac:dyDescent="0.25">
      <c r="B23" s="4" t="s">
        <v>2</v>
      </c>
      <c r="C23" s="4"/>
      <c r="D23" s="4"/>
      <c r="E23" s="4"/>
      <c r="F23" s="4" t="s">
        <v>21</v>
      </c>
    </row>
    <row r="24" spans="2:6" x14ac:dyDescent="0.25">
      <c r="B24" s="1" t="s">
        <v>3</v>
      </c>
      <c r="C24" s="6" t="s">
        <v>13</v>
      </c>
      <c r="E24" s="1" t="s">
        <v>25</v>
      </c>
      <c r="F24" s="2">
        <v>500000</v>
      </c>
    </row>
    <row r="25" spans="2:6" x14ac:dyDescent="0.25">
      <c r="B25" s="1" t="s">
        <v>4</v>
      </c>
      <c r="C25" s="6" t="s">
        <v>14</v>
      </c>
      <c r="E25" s="1" t="s">
        <v>25</v>
      </c>
      <c r="F25" s="2">
        <v>900000</v>
      </c>
    </row>
    <row r="26" spans="2:6" x14ac:dyDescent="0.25">
      <c r="B26" s="1" t="s">
        <v>5</v>
      </c>
      <c r="C26" s="6" t="s">
        <v>15</v>
      </c>
      <c r="E26" s="1" t="s">
        <v>25</v>
      </c>
      <c r="F26" s="2">
        <v>800000</v>
      </c>
    </row>
    <row r="27" spans="2:6" x14ac:dyDescent="0.25">
      <c r="B27" s="1" t="s">
        <v>6</v>
      </c>
      <c r="C27" s="6" t="s">
        <v>16</v>
      </c>
      <c r="D27" s="12"/>
      <c r="E27" s="12" t="s">
        <v>25</v>
      </c>
      <c r="F27" s="13">
        <v>200000</v>
      </c>
    </row>
    <row r="28" spans="2:6" x14ac:dyDescent="0.25">
      <c r="B28" s="5" t="s">
        <v>7</v>
      </c>
      <c r="C28" s="7" t="s">
        <v>17</v>
      </c>
      <c r="D28" s="5"/>
      <c r="E28" s="5"/>
      <c r="F28" s="14" t="s">
        <v>22</v>
      </c>
    </row>
    <row r="31" spans="2:6" x14ac:dyDescent="0.25">
      <c r="B31" s="4" t="s">
        <v>27</v>
      </c>
      <c r="C31" s="11"/>
      <c r="D31" s="11"/>
      <c r="E31" s="11"/>
      <c r="F31" s="11"/>
    </row>
    <row r="32" spans="2:6" x14ac:dyDescent="0.25">
      <c r="B32" s="4" t="s">
        <v>2</v>
      </c>
      <c r="C32" s="4"/>
      <c r="D32" s="4"/>
      <c r="E32" s="4"/>
      <c r="F32" s="4"/>
    </row>
    <row r="33" spans="2:6" x14ac:dyDescent="0.25">
      <c r="B33" s="1" t="s">
        <v>29</v>
      </c>
      <c r="C33" s="18" t="s">
        <v>28</v>
      </c>
      <c r="E33" s="15" t="s">
        <v>26</v>
      </c>
      <c r="F33" s="2">
        <f>C7</f>
        <v>2152800</v>
      </c>
    </row>
    <row r="34" spans="2:6" x14ac:dyDescent="0.25">
      <c r="B34" s="1" t="s">
        <v>23</v>
      </c>
      <c r="C34" s="18" t="s">
        <v>17</v>
      </c>
      <c r="E34" s="15" t="s">
        <v>24</v>
      </c>
      <c r="F34" s="16">
        <v>0.2</v>
      </c>
    </row>
    <row r="35" spans="2:6" x14ac:dyDescent="0.25">
      <c r="B35" s="5" t="s">
        <v>5</v>
      </c>
      <c r="C35" s="19" t="s">
        <v>15</v>
      </c>
      <c r="D35" s="5"/>
      <c r="E35" s="5" t="s">
        <v>25</v>
      </c>
      <c r="F35" s="17">
        <v>0.35</v>
      </c>
    </row>
    <row r="37" spans="2:6" x14ac:dyDescent="0.25">
      <c r="B37" s="1" t="s">
        <v>30</v>
      </c>
    </row>
    <row r="39" spans="2:6" x14ac:dyDescent="0.25">
      <c r="B39" s="4" t="s">
        <v>31</v>
      </c>
      <c r="C39" s="11"/>
      <c r="D39" s="11"/>
      <c r="E39" s="11"/>
      <c r="F39" s="11"/>
    </row>
    <row r="40" spans="2:6" x14ac:dyDescent="0.25">
      <c r="B40" s="1" t="s">
        <v>3</v>
      </c>
      <c r="C40" s="6" t="s">
        <v>13</v>
      </c>
      <c r="E40" s="1" t="s">
        <v>25</v>
      </c>
      <c r="F40" s="2">
        <v>500000</v>
      </c>
    </row>
    <row r="41" spans="2:6" x14ac:dyDescent="0.25">
      <c r="B41" s="1" t="s">
        <v>4</v>
      </c>
      <c r="C41" s="6" t="s">
        <v>14</v>
      </c>
      <c r="E41" s="1" t="s">
        <v>25</v>
      </c>
      <c r="F41" s="2">
        <v>900000</v>
      </c>
    </row>
    <row r="42" spans="2:6" x14ac:dyDescent="0.25">
      <c r="B42" s="1" t="s">
        <v>5</v>
      </c>
      <c r="C42" s="6" t="s">
        <v>15</v>
      </c>
      <c r="E42" s="1" t="s">
        <v>25</v>
      </c>
      <c r="F42" s="20">
        <f>F33*F35</f>
        <v>753480</v>
      </c>
    </row>
    <row r="43" spans="2:6" x14ac:dyDescent="0.25">
      <c r="B43" s="1" t="s">
        <v>6</v>
      </c>
      <c r="C43" s="6" t="s">
        <v>16</v>
      </c>
      <c r="D43" s="12"/>
      <c r="E43" s="12" t="s">
        <v>25</v>
      </c>
      <c r="F43" s="13">
        <v>200000</v>
      </c>
    </row>
    <row r="44" spans="2:6" x14ac:dyDescent="0.25">
      <c r="B44" s="5" t="s">
        <v>7</v>
      </c>
      <c r="C44" s="7" t="s">
        <v>17</v>
      </c>
      <c r="D44" s="5"/>
      <c r="E44" s="5" t="s">
        <v>32</v>
      </c>
      <c r="F44" s="14">
        <f>F34*F33</f>
        <v>430560</v>
      </c>
    </row>
    <row r="46" spans="2:6" x14ac:dyDescent="0.25">
      <c r="B46" s="3" t="s">
        <v>33</v>
      </c>
      <c r="C46" s="3"/>
      <c r="D46" s="3"/>
      <c r="E46" s="3" t="s">
        <v>25</v>
      </c>
      <c r="F46" s="21">
        <f>F33</f>
        <v>2152800</v>
      </c>
    </row>
  </sheetData>
  <hyperlinks>
    <hyperlink ref="B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workbookViewId="0">
      <selection activeCell="Q15" sqref="Q15"/>
    </sheetView>
  </sheetViews>
  <sheetFormatPr defaultRowHeight="15" x14ac:dyDescent="0.25"/>
  <cols>
    <col min="1" max="1" width="9.140625" style="1"/>
    <col min="2" max="2" width="12.42578125" style="1" bestFit="1" customWidth="1"/>
    <col min="3" max="3" width="13.28515625" style="1" customWidth="1"/>
    <col min="4" max="4" width="14.85546875" style="1" customWidth="1"/>
    <col min="5" max="5" width="12.42578125" style="1" customWidth="1"/>
    <col min="6" max="6" width="12.140625" style="1" customWidth="1"/>
    <col min="7" max="7" width="12.7109375" style="1" customWidth="1"/>
    <col min="8" max="8" width="12.28515625" style="1" customWidth="1"/>
    <col min="9" max="9" width="10.140625" style="1" bestFit="1" customWidth="1"/>
    <col min="10" max="16384" width="9.140625" style="1"/>
  </cols>
  <sheetData>
    <row r="1" spans="1:9" s="10" customFormat="1" x14ac:dyDescent="0.25">
      <c r="A1" s="10" t="s">
        <v>11</v>
      </c>
      <c r="C1" s="10" t="s">
        <v>18</v>
      </c>
    </row>
    <row r="3" spans="1:9" x14ac:dyDescent="0.25">
      <c r="B3" s="23" t="s">
        <v>34</v>
      </c>
      <c r="C3" s="23" t="s">
        <v>35</v>
      </c>
      <c r="D3" s="26">
        <f>SUMPRODUCT(C6:G6,C7:G7)</f>
        <v>4875856000</v>
      </c>
    </row>
    <row r="5" spans="1:9" x14ac:dyDescent="0.25">
      <c r="B5" s="22"/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spans="1:9" x14ac:dyDescent="0.25">
      <c r="B6" s="22" t="s">
        <v>36</v>
      </c>
      <c r="C6" s="27">
        <f>'Case Study 2'!E11</f>
        <v>3500</v>
      </c>
      <c r="D6" s="27">
        <f>'Case Study 2'!E12</f>
        <v>700</v>
      </c>
      <c r="E6" s="27">
        <f>'Case Study 2'!E13</f>
        <v>1500</v>
      </c>
      <c r="F6" s="27">
        <f>'Case Study 2'!E14</f>
        <v>5000</v>
      </c>
      <c r="G6" s="27">
        <f>'Case Study 2'!E15</f>
        <v>-2000</v>
      </c>
    </row>
    <row r="7" spans="1:9" x14ac:dyDescent="0.25">
      <c r="B7" s="22" t="s">
        <v>37</v>
      </c>
      <c r="C7" s="31">
        <v>900000</v>
      </c>
      <c r="D7" s="31">
        <v>191680</v>
      </c>
      <c r="E7" s="31">
        <v>200000</v>
      </c>
      <c r="F7" s="31">
        <v>430560</v>
      </c>
      <c r="G7" s="31">
        <v>430560</v>
      </c>
    </row>
    <row r="9" spans="1:9" x14ac:dyDescent="0.25">
      <c r="B9" s="28" t="s">
        <v>31</v>
      </c>
      <c r="C9" s="3"/>
      <c r="D9" s="3"/>
      <c r="E9" s="3"/>
      <c r="F9" s="3"/>
      <c r="G9" s="3"/>
      <c r="H9" s="3"/>
    </row>
    <row r="10" spans="1:9" x14ac:dyDescent="0.25">
      <c r="B10" s="1" t="s">
        <v>38</v>
      </c>
      <c r="C10" s="24">
        <v>1</v>
      </c>
      <c r="D10" s="24">
        <v>1</v>
      </c>
      <c r="E10" s="24">
        <v>1</v>
      </c>
      <c r="F10" s="24">
        <v>1</v>
      </c>
      <c r="G10" s="24">
        <v>1</v>
      </c>
      <c r="H10" s="32">
        <f t="shared" ref="H10:H15" si="0">SUMPRODUCT($C$7:$G$7,C10:G10)</f>
        <v>2152800</v>
      </c>
      <c r="I10" s="25">
        <f>'Case Study 2'!C7</f>
        <v>2152800</v>
      </c>
    </row>
    <row r="11" spans="1:9" x14ac:dyDescent="0.25">
      <c r="B11" s="1" t="s">
        <v>13</v>
      </c>
      <c r="C11" s="24">
        <v>1</v>
      </c>
      <c r="D11" s="24">
        <v>0</v>
      </c>
      <c r="E11" s="24">
        <v>0</v>
      </c>
      <c r="F11" s="24">
        <v>0</v>
      </c>
      <c r="G11" s="24">
        <v>0</v>
      </c>
      <c r="H11" s="32">
        <f t="shared" si="0"/>
        <v>900000</v>
      </c>
      <c r="I11" s="25">
        <f>'Case Study 2'!F41</f>
        <v>900000</v>
      </c>
    </row>
    <row r="12" spans="1:9" x14ac:dyDescent="0.25">
      <c r="B12" s="1" t="s">
        <v>14</v>
      </c>
      <c r="C12" s="24">
        <v>0</v>
      </c>
      <c r="D12" s="24">
        <v>1</v>
      </c>
      <c r="E12" s="24">
        <v>0</v>
      </c>
      <c r="F12" s="24">
        <v>0</v>
      </c>
      <c r="G12" s="24">
        <v>0</v>
      </c>
      <c r="H12" s="32">
        <f t="shared" si="0"/>
        <v>191680</v>
      </c>
      <c r="I12" s="25">
        <f>'Case Study 2'!F42</f>
        <v>753480</v>
      </c>
    </row>
    <row r="13" spans="1:9" x14ac:dyDescent="0.25">
      <c r="B13" s="1" t="s">
        <v>15</v>
      </c>
      <c r="C13" s="24">
        <v>0</v>
      </c>
      <c r="D13" s="24">
        <v>0</v>
      </c>
      <c r="E13" s="24">
        <v>1</v>
      </c>
      <c r="F13" s="24">
        <v>0</v>
      </c>
      <c r="G13" s="24">
        <v>0</v>
      </c>
      <c r="H13" s="32">
        <f t="shared" si="0"/>
        <v>200000</v>
      </c>
      <c r="I13" s="25">
        <f>'Case Study 2'!F43</f>
        <v>200000</v>
      </c>
    </row>
    <row r="14" spans="1:9" x14ac:dyDescent="0.25">
      <c r="B14" s="1" t="s">
        <v>16</v>
      </c>
      <c r="C14" s="24">
        <v>0</v>
      </c>
      <c r="D14" s="24">
        <v>0</v>
      </c>
      <c r="E14" s="24">
        <v>0</v>
      </c>
      <c r="F14" s="24">
        <v>1</v>
      </c>
      <c r="G14" s="24">
        <v>0</v>
      </c>
      <c r="H14" s="32">
        <f t="shared" si="0"/>
        <v>430560</v>
      </c>
      <c r="I14" s="25">
        <f>'Case Study 2'!F44</f>
        <v>430560</v>
      </c>
    </row>
    <row r="15" spans="1:9" x14ac:dyDescent="0.25">
      <c r="B15" s="5" t="s">
        <v>17</v>
      </c>
      <c r="C15" s="29">
        <v>0</v>
      </c>
      <c r="D15" s="29">
        <v>0</v>
      </c>
      <c r="E15" s="29">
        <v>0</v>
      </c>
      <c r="F15" s="29">
        <v>0</v>
      </c>
      <c r="G15" s="29">
        <v>1</v>
      </c>
      <c r="H15" s="33">
        <f t="shared" si="0"/>
        <v>430560</v>
      </c>
      <c r="I15" s="30">
        <f>'Case Study 2'!F44</f>
        <v>430560</v>
      </c>
    </row>
  </sheetData>
  <scenarios current="0">
    <scenario name="First Scenario" count="5" user="Author" comment="Created by Author on 9/15/2012">
      <inputCells r="C7" val="900000" numFmtId="40"/>
      <inputCells r="D7" val="191680" numFmtId="40"/>
      <inputCells r="E7" val="200000" numFmtId="40"/>
      <inputCells r="F7" val="430560" numFmtId="40"/>
      <inputCells r="G7" val="430560" numFmtId="40"/>
    </scenario>
  </scenario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P19" sqref="P19"/>
    </sheetView>
  </sheetViews>
  <sheetFormatPr defaultRowHeight="15" x14ac:dyDescent="0.25"/>
  <cols>
    <col min="1" max="1" width="2.28515625" customWidth="1"/>
    <col min="2" max="2" width="6.28515625" customWidth="1"/>
    <col min="3" max="3" width="9.42578125" customWidth="1"/>
    <col min="4" max="5" width="14.28515625" bestFit="1" customWidth="1"/>
    <col min="6" max="6" width="11.42578125" customWidth="1"/>
    <col min="7" max="7" width="7" customWidth="1"/>
  </cols>
  <sheetData>
    <row r="1" spans="1:5" x14ac:dyDescent="0.25">
      <c r="A1" s="34" t="s">
        <v>39</v>
      </c>
    </row>
    <row r="2" spans="1:5" x14ac:dyDescent="0.25">
      <c r="A2" s="34" t="s">
        <v>40</v>
      </c>
    </row>
    <row r="3" spans="1:5" x14ac:dyDescent="0.25">
      <c r="A3" s="34" t="s">
        <v>41</v>
      </c>
    </row>
    <row r="4" spans="1:5" x14ac:dyDescent="0.25">
      <c r="A4" s="34" t="s">
        <v>42</v>
      </c>
    </row>
    <row r="5" spans="1:5" x14ac:dyDescent="0.25">
      <c r="A5" s="34" t="s">
        <v>43</v>
      </c>
    </row>
    <row r="6" spans="1:5" x14ac:dyDescent="0.25">
      <c r="A6" s="34"/>
      <c r="B6" t="s">
        <v>44</v>
      </c>
    </row>
    <row r="7" spans="1:5" x14ac:dyDescent="0.25">
      <c r="A7" s="34"/>
      <c r="B7" t="s">
        <v>45</v>
      </c>
    </row>
    <row r="8" spans="1:5" x14ac:dyDescent="0.25">
      <c r="A8" s="34"/>
      <c r="B8" t="s">
        <v>46</v>
      </c>
    </row>
    <row r="9" spans="1:5" x14ac:dyDescent="0.25">
      <c r="A9" s="34" t="s">
        <v>47</v>
      </c>
    </row>
    <row r="10" spans="1:5" x14ac:dyDescent="0.25">
      <c r="B10" t="s">
        <v>48</v>
      </c>
    </row>
    <row r="11" spans="1:5" x14ac:dyDescent="0.25">
      <c r="B11" t="s">
        <v>49</v>
      </c>
    </row>
    <row r="14" spans="1:5" ht="15.75" thickBot="1" x14ac:dyDescent="0.3">
      <c r="A14" t="s">
        <v>50</v>
      </c>
    </row>
    <row r="15" spans="1:5" ht="15.75" thickBot="1" x14ac:dyDescent="0.3">
      <c r="B15" s="36" t="s">
        <v>51</v>
      </c>
      <c r="C15" s="36" t="s">
        <v>52</v>
      </c>
      <c r="D15" s="36" t="s">
        <v>53</v>
      </c>
      <c r="E15" s="36" t="s">
        <v>54</v>
      </c>
    </row>
    <row r="16" spans="1:5" ht="15.75" thickBot="1" x14ac:dyDescent="0.3">
      <c r="B16" s="35" t="s">
        <v>61</v>
      </c>
      <c r="C16" s="35" t="s">
        <v>35</v>
      </c>
      <c r="D16" s="38">
        <v>4875856000</v>
      </c>
      <c r="E16" s="38">
        <v>4875856000</v>
      </c>
    </row>
    <row r="19" spans="1:7" ht="15.75" thickBot="1" x14ac:dyDescent="0.3">
      <c r="A19" t="s">
        <v>55</v>
      </c>
    </row>
    <row r="20" spans="1:7" ht="15.75" thickBot="1" x14ac:dyDescent="0.3">
      <c r="B20" s="36" t="s">
        <v>51</v>
      </c>
      <c r="C20" s="36" t="s">
        <v>52</v>
      </c>
      <c r="D20" s="36" t="s">
        <v>53</v>
      </c>
      <c r="E20" s="36" t="s">
        <v>54</v>
      </c>
      <c r="F20" s="36" t="s">
        <v>56</v>
      </c>
    </row>
    <row r="21" spans="1:7" x14ac:dyDescent="0.25">
      <c r="B21" s="37" t="s">
        <v>62</v>
      </c>
      <c r="C21" s="37" t="s">
        <v>63</v>
      </c>
      <c r="D21" s="39">
        <v>900000</v>
      </c>
      <c r="E21" s="39">
        <v>900000</v>
      </c>
      <c r="F21" s="37" t="s">
        <v>64</v>
      </c>
    </row>
    <row r="22" spans="1:7" x14ac:dyDescent="0.25">
      <c r="B22" s="37" t="s">
        <v>65</v>
      </c>
      <c r="C22" s="37" t="s">
        <v>66</v>
      </c>
      <c r="D22" s="39">
        <v>191680</v>
      </c>
      <c r="E22" s="39">
        <v>191680</v>
      </c>
      <c r="F22" s="37" t="s">
        <v>64</v>
      </c>
    </row>
    <row r="23" spans="1:7" x14ac:dyDescent="0.25">
      <c r="B23" s="37" t="s">
        <v>67</v>
      </c>
      <c r="C23" s="37" t="s">
        <v>68</v>
      </c>
      <c r="D23" s="39">
        <v>200000</v>
      </c>
      <c r="E23" s="39">
        <v>200000</v>
      </c>
      <c r="F23" s="37" t="s">
        <v>64</v>
      </c>
    </row>
    <row r="24" spans="1:7" x14ac:dyDescent="0.25">
      <c r="B24" s="37" t="s">
        <v>69</v>
      </c>
      <c r="C24" s="37" t="s">
        <v>70</v>
      </c>
      <c r="D24" s="39">
        <v>430560</v>
      </c>
      <c r="E24" s="39">
        <v>430560</v>
      </c>
      <c r="F24" s="37" t="s">
        <v>64</v>
      </c>
    </row>
    <row r="25" spans="1:7" ht="15.75" thickBot="1" x14ac:dyDescent="0.3">
      <c r="B25" s="35" t="s">
        <v>71</v>
      </c>
      <c r="C25" s="35" t="s">
        <v>72</v>
      </c>
      <c r="D25" s="40">
        <v>430560</v>
      </c>
      <c r="E25" s="40">
        <v>430560</v>
      </c>
      <c r="F25" s="35" t="s">
        <v>64</v>
      </c>
    </row>
    <row r="28" spans="1:7" ht="15.75" thickBot="1" x14ac:dyDescent="0.3">
      <c r="A28" t="s">
        <v>31</v>
      </c>
    </row>
    <row r="29" spans="1:7" ht="15.75" thickBot="1" x14ac:dyDescent="0.3">
      <c r="B29" s="36" t="s">
        <v>51</v>
      </c>
      <c r="C29" s="36" t="s">
        <v>52</v>
      </c>
      <c r="D29" s="36" t="s">
        <v>57</v>
      </c>
      <c r="E29" s="36" t="s">
        <v>58</v>
      </c>
      <c r="F29" s="36" t="s">
        <v>59</v>
      </c>
      <c r="G29" s="36" t="s">
        <v>60</v>
      </c>
    </row>
    <row r="30" spans="1:7" x14ac:dyDescent="0.25">
      <c r="B30" s="37" t="s">
        <v>73</v>
      </c>
      <c r="C30" s="37" t="s">
        <v>38</v>
      </c>
      <c r="D30" s="41">
        <v>2152800</v>
      </c>
      <c r="E30" s="37" t="s">
        <v>74</v>
      </c>
      <c r="F30" s="37" t="s">
        <v>75</v>
      </c>
      <c r="G30" s="37">
        <v>0</v>
      </c>
    </row>
    <row r="31" spans="1:7" x14ac:dyDescent="0.25">
      <c r="B31" s="37" t="s">
        <v>76</v>
      </c>
      <c r="C31" s="37" t="s">
        <v>13</v>
      </c>
      <c r="D31" s="41">
        <v>900000</v>
      </c>
      <c r="E31" s="37" t="s">
        <v>77</v>
      </c>
      <c r="F31" s="37" t="s">
        <v>75</v>
      </c>
      <c r="G31" s="37">
        <v>0</v>
      </c>
    </row>
    <row r="32" spans="1:7" x14ac:dyDescent="0.25">
      <c r="B32" s="37" t="s">
        <v>78</v>
      </c>
      <c r="C32" s="37" t="s">
        <v>14</v>
      </c>
      <c r="D32" s="41">
        <v>191680</v>
      </c>
      <c r="E32" s="37" t="s">
        <v>79</v>
      </c>
      <c r="F32" s="37" t="s">
        <v>80</v>
      </c>
      <c r="G32" s="37">
        <v>561800</v>
      </c>
    </row>
    <row r="33" spans="2:7" x14ac:dyDescent="0.25">
      <c r="B33" s="37" t="s">
        <v>81</v>
      </c>
      <c r="C33" s="37" t="s">
        <v>15</v>
      </c>
      <c r="D33" s="41">
        <v>200000</v>
      </c>
      <c r="E33" s="37" t="s">
        <v>82</v>
      </c>
      <c r="F33" s="37" t="s">
        <v>75</v>
      </c>
      <c r="G33" s="37">
        <v>0</v>
      </c>
    </row>
    <row r="34" spans="2:7" x14ac:dyDescent="0.25">
      <c r="B34" s="37" t="s">
        <v>83</v>
      </c>
      <c r="C34" s="37" t="s">
        <v>16</v>
      </c>
      <c r="D34" s="41">
        <v>430560</v>
      </c>
      <c r="E34" s="37" t="s">
        <v>84</v>
      </c>
      <c r="F34" s="37" t="s">
        <v>75</v>
      </c>
      <c r="G34" s="37">
        <v>0</v>
      </c>
    </row>
    <row r="35" spans="2:7" ht="15.75" thickBot="1" x14ac:dyDescent="0.3">
      <c r="B35" s="35" t="s">
        <v>85</v>
      </c>
      <c r="C35" s="35" t="s">
        <v>17</v>
      </c>
      <c r="D35" s="42">
        <v>430560</v>
      </c>
      <c r="E35" s="35" t="s">
        <v>86</v>
      </c>
      <c r="F35" s="35" t="s">
        <v>75</v>
      </c>
      <c r="G35" s="4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/>
  </sheetViews>
  <sheetFormatPr defaultRowHeight="15" x14ac:dyDescent="0.25"/>
  <cols>
    <col min="1" max="1" width="2.28515625" customWidth="1"/>
    <col min="2" max="2" width="6.28515625" bestFit="1" customWidth="1"/>
    <col min="3" max="3" width="9.42578125" bestFit="1" customWidth="1"/>
    <col min="4" max="4" width="8" bestFit="1" customWidth="1"/>
    <col min="5" max="5" width="8.7109375" bestFit="1" customWidth="1"/>
    <col min="6" max="6" width="10.85546875" bestFit="1" customWidth="1"/>
    <col min="7" max="8" width="10" bestFit="1" customWidth="1"/>
  </cols>
  <sheetData>
    <row r="1" spans="1:8" x14ac:dyDescent="0.25">
      <c r="A1" s="34" t="s">
        <v>87</v>
      </c>
    </row>
    <row r="2" spans="1:8" x14ac:dyDescent="0.25">
      <c r="A2" s="34" t="s">
        <v>40</v>
      </c>
    </row>
    <row r="3" spans="1:8" x14ac:dyDescent="0.25">
      <c r="A3" s="34" t="s">
        <v>41</v>
      </c>
    </row>
    <row r="6" spans="1:8" ht="15.75" thickBot="1" x14ac:dyDescent="0.3">
      <c r="A6" t="s">
        <v>55</v>
      </c>
    </row>
    <row r="7" spans="1:8" x14ac:dyDescent="0.25">
      <c r="B7" s="43"/>
      <c r="C7" s="43"/>
      <c r="D7" s="43" t="s">
        <v>88</v>
      </c>
      <c r="E7" s="43" t="s">
        <v>90</v>
      </c>
      <c r="F7" s="43" t="s">
        <v>92</v>
      </c>
      <c r="G7" s="43" t="s">
        <v>94</v>
      </c>
      <c r="H7" s="43" t="s">
        <v>94</v>
      </c>
    </row>
    <row r="8" spans="1:8" ht="15.75" thickBot="1" x14ac:dyDescent="0.3">
      <c r="B8" s="44" t="s">
        <v>51</v>
      </c>
      <c r="C8" s="44" t="s">
        <v>52</v>
      </c>
      <c r="D8" s="44" t="s">
        <v>89</v>
      </c>
      <c r="E8" s="44" t="s">
        <v>91</v>
      </c>
      <c r="F8" s="44" t="s">
        <v>93</v>
      </c>
      <c r="G8" s="44" t="s">
        <v>95</v>
      </c>
      <c r="H8" s="44" t="s">
        <v>96</v>
      </c>
    </row>
    <row r="9" spans="1:8" x14ac:dyDescent="0.25">
      <c r="B9" s="37" t="s">
        <v>62</v>
      </c>
      <c r="C9" s="37" t="s">
        <v>63</v>
      </c>
      <c r="D9" s="37">
        <v>900000</v>
      </c>
      <c r="E9" s="37">
        <v>0</v>
      </c>
      <c r="F9" s="37">
        <v>3500</v>
      </c>
      <c r="G9" s="37">
        <v>1E+30</v>
      </c>
      <c r="H9" s="37">
        <v>2800</v>
      </c>
    </row>
    <row r="10" spans="1:8" x14ac:dyDescent="0.25">
      <c r="B10" s="37" t="s">
        <v>65</v>
      </c>
      <c r="C10" s="37" t="s">
        <v>66</v>
      </c>
      <c r="D10" s="37">
        <v>191680</v>
      </c>
      <c r="E10" s="37">
        <v>0</v>
      </c>
      <c r="F10" s="37">
        <v>700</v>
      </c>
      <c r="G10" s="37">
        <v>800</v>
      </c>
      <c r="H10" s="37">
        <v>700</v>
      </c>
    </row>
    <row r="11" spans="1:8" x14ac:dyDescent="0.25">
      <c r="B11" s="37" t="s">
        <v>67</v>
      </c>
      <c r="C11" s="37" t="s">
        <v>68</v>
      </c>
      <c r="D11" s="37">
        <v>200000</v>
      </c>
      <c r="E11" s="37">
        <v>0</v>
      </c>
      <c r="F11" s="37">
        <v>1500</v>
      </c>
      <c r="G11" s="37">
        <v>1E+30</v>
      </c>
      <c r="H11" s="37">
        <v>800</v>
      </c>
    </row>
    <row r="12" spans="1:8" x14ac:dyDescent="0.25">
      <c r="B12" s="37" t="s">
        <v>69</v>
      </c>
      <c r="C12" s="37" t="s">
        <v>70</v>
      </c>
      <c r="D12" s="37">
        <v>430560</v>
      </c>
      <c r="E12" s="37">
        <v>0</v>
      </c>
      <c r="F12" s="37">
        <v>5000</v>
      </c>
      <c r="G12" s="37">
        <v>1E+30</v>
      </c>
      <c r="H12" s="37">
        <v>4300</v>
      </c>
    </row>
    <row r="13" spans="1:8" ht="15.75" thickBot="1" x14ac:dyDescent="0.3">
      <c r="B13" s="35" t="s">
        <v>71</v>
      </c>
      <c r="C13" s="35" t="s">
        <v>72</v>
      </c>
      <c r="D13" s="35">
        <v>430560</v>
      </c>
      <c r="E13" s="35">
        <v>0</v>
      </c>
      <c r="F13" s="35">
        <v>-2000</v>
      </c>
      <c r="G13" s="35">
        <v>2700</v>
      </c>
      <c r="H13" s="35">
        <v>1E+30</v>
      </c>
    </row>
    <row r="15" spans="1:8" ht="15.75" thickBot="1" x14ac:dyDescent="0.3">
      <c r="A15" t="s">
        <v>31</v>
      </c>
    </row>
    <row r="16" spans="1:8" x14ac:dyDescent="0.25">
      <c r="B16" s="43"/>
      <c r="C16" s="43"/>
      <c r="D16" s="43" t="s">
        <v>88</v>
      </c>
      <c r="E16" s="43" t="s">
        <v>97</v>
      </c>
      <c r="F16" s="43" t="s">
        <v>99</v>
      </c>
      <c r="G16" s="43" t="s">
        <v>94</v>
      </c>
      <c r="H16" s="43" t="s">
        <v>94</v>
      </c>
    </row>
    <row r="17" spans="2:8" ht="15.75" thickBot="1" x14ac:dyDescent="0.3">
      <c r="B17" s="44" t="s">
        <v>51</v>
      </c>
      <c r="C17" s="44" t="s">
        <v>52</v>
      </c>
      <c r="D17" s="44" t="s">
        <v>89</v>
      </c>
      <c r="E17" s="44" t="s">
        <v>98</v>
      </c>
      <c r="F17" s="44" t="s">
        <v>100</v>
      </c>
      <c r="G17" s="44" t="s">
        <v>95</v>
      </c>
      <c r="H17" s="44" t="s">
        <v>96</v>
      </c>
    </row>
    <row r="18" spans="2:8" x14ac:dyDescent="0.25">
      <c r="B18" s="37" t="s">
        <v>73</v>
      </c>
      <c r="C18" s="37" t="s">
        <v>38</v>
      </c>
      <c r="D18" s="37">
        <v>2152800</v>
      </c>
      <c r="E18" s="37">
        <v>700</v>
      </c>
      <c r="F18" s="37">
        <v>2152800</v>
      </c>
      <c r="G18" s="37">
        <v>561800</v>
      </c>
      <c r="H18" s="37">
        <v>191680</v>
      </c>
    </row>
    <row r="19" spans="2:8" x14ac:dyDescent="0.25">
      <c r="B19" s="37" t="s">
        <v>76</v>
      </c>
      <c r="C19" s="37" t="s">
        <v>13</v>
      </c>
      <c r="D19" s="37">
        <v>900000</v>
      </c>
      <c r="E19" s="37">
        <v>2800</v>
      </c>
      <c r="F19" s="37">
        <v>900000</v>
      </c>
      <c r="G19" s="37">
        <v>191680</v>
      </c>
      <c r="H19" s="37">
        <v>561800</v>
      </c>
    </row>
    <row r="20" spans="2:8" x14ac:dyDescent="0.25">
      <c r="B20" s="37" t="s">
        <v>78</v>
      </c>
      <c r="C20" s="37" t="s">
        <v>14</v>
      </c>
      <c r="D20" s="37">
        <v>191680</v>
      </c>
      <c r="E20" s="37">
        <v>0</v>
      </c>
      <c r="F20" s="37">
        <v>753480</v>
      </c>
      <c r="G20" s="37">
        <v>1E+30</v>
      </c>
      <c r="H20" s="37">
        <v>561800</v>
      </c>
    </row>
    <row r="21" spans="2:8" x14ac:dyDescent="0.25">
      <c r="B21" s="37" t="s">
        <v>81</v>
      </c>
      <c r="C21" s="37" t="s">
        <v>15</v>
      </c>
      <c r="D21" s="37">
        <v>200000</v>
      </c>
      <c r="E21" s="37">
        <v>800</v>
      </c>
      <c r="F21" s="37">
        <v>200000</v>
      </c>
      <c r="G21" s="37">
        <v>191680</v>
      </c>
      <c r="H21" s="37">
        <v>200000</v>
      </c>
    </row>
    <row r="22" spans="2:8" x14ac:dyDescent="0.25">
      <c r="B22" s="37" t="s">
        <v>83</v>
      </c>
      <c r="C22" s="37" t="s">
        <v>16</v>
      </c>
      <c r="D22" s="37">
        <v>430560</v>
      </c>
      <c r="E22" s="37">
        <v>4300</v>
      </c>
      <c r="F22" s="37">
        <v>430560</v>
      </c>
      <c r="G22" s="37">
        <v>191680</v>
      </c>
      <c r="H22" s="37">
        <v>430560</v>
      </c>
    </row>
    <row r="23" spans="2:8" ht="15.75" thickBot="1" x14ac:dyDescent="0.3">
      <c r="B23" s="35" t="s">
        <v>85</v>
      </c>
      <c r="C23" s="35" t="s">
        <v>17</v>
      </c>
      <c r="D23" s="35">
        <v>430560</v>
      </c>
      <c r="E23" s="35">
        <v>-2700</v>
      </c>
      <c r="F23" s="35">
        <v>430560</v>
      </c>
      <c r="G23" s="35">
        <v>191680</v>
      </c>
      <c r="H23" s="35">
        <v>430560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/>
  </sheetViews>
  <sheetFormatPr defaultRowHeight="15" x14ac:dyDescent="0.25"/>
  <cols>
    <col min="1" max="1" width="2.28515625" customWidth="1"/>
    <col min="2" max="2" width="5.28515625" bestFit="1" customWidth="1"/>
    <col min="3" max="3" width="9.5703125" bestFit="1" customWidth="1"/>
    <col min="4" max="4" width="14.28515625" bestFit="1" customWidth="1"/>
    <col min="5" max="5" width="2.28515625" customWidth="1"/>
    <col min="6" max="6" width="10.85546875" bestFit="1" customWidth="1"/>
    <col min="7" max="7" width="16.140625" bestFit="1" customWidth="1"/>
    <col min="8" max="8" width="2.28515625" customWidth="1"/>
    <col min="9" max="9" width="10.85546875" bestFit="1" customWidth="1"/>
    <col min="10" max="10" width="16.140625" bestFit="1" customWidth="1"/>
  </cols>
  <sheetData>
    <row r="1" spans="1:10" x14ac:dyDescent="0.25">
      <c r="A1" s="34" t="s">
        <v>101</v>
      </c>
    </row>
    <row r="2" spans="1:10" x14ac:dyDescent="0.25">
      <c r="A2" s="34" t="s">
        <v>40</v>
      </c>
    </row>
    <row r="3" spans="1:10" x14ac:dyDescent="0.25">
      <c r="A3" s="34" t="s">
        <v>41</v>
      </c>
    </row>
    <row r="5" spans="1:10" ht="15.75" thickBot="1" x14ac:dyDescent="0.3"/>
    <row r="6" spans="1:10" x14ac:dyDescent="0.25">
      <c r="B6" s="43"/>
      <c r="C6" s="43" t="s">
        <v>92</v>
      </c>
      <c r="D6" s="43"/>
    </row>
    <row r="7" spans="1:10" ht="15.75" thickBot="1" x14ac:dyDescent="0.3">
      <c r="B7" s="44" t="s">
        <v>51</v>
      </c>
      <c r="C7" s="44" t="s">
        <v>52</v>
      </c>
      <c r="D7" s="44" t="s">
        <v>89</v>
      </c>
    </row>
    <row r="8" spans="1:10" ht="15.75" thickBot="1" x14ac:dyDescent="0.3">
      <c r="B8" s="35" t="s">
        <v>61</v>
      </c>
      <c r="C8" s="35" t="s">
        <v>35</v>
      </c>
      <c r="D8" s="38">
        <v>4875856000</v>
      </c>
    </row>
    <row r="10" spans="1:10" ht="15.75" thickBot="1" x14ac:dyDescent="0.3"/>
    <row r="11" spans="1:10" x14ac:dyDescent="0.25">
      <c r="B11" s="43"/>
      <c r="C11" s="43" t="s">
        <v>102</v>
      </c>
      <c r="D11" s="43"/>
      <c r="F11" s="43" t="s">
        <v>103</v>
      </c>
      <c r="G11" s="43" t="s">
        <v>92</v>
      </c>
      <c r="I11" s="43" t="s">
        <v>106</v>
      </c>
      <c r="J11" s="43" t="s">
        <v>92</v>
      </c>
    </row>
    <row r="12" spans="1:10" ht="15.75" thickBot="1" x14ac:dyDescent="0.3">
      <c r="B12" s="44" t="s">
        <v>51</v>
      </c>
      <c r="C12" s="44" t="s">
        <v>52</v>
      </c>
      <c r="D12" s="44" t="s">
        <v>89</v>
      </c>
      <c r="F12" s="44" t="s">
        <v>104</v>
      </c>
      <c r="G12" s="44" t="s">
        <v>105</v>
      </c>
      <c r="I12" s="44" t="s">
        <v>104</v>
      </c>
      <c r="J12" s="44" t="s">
        <v>105</v>
      </c>
    </row>
    <row r="13" spans="1:10" x14ac:dyDescent="0.25">
      <c r="B13" s="37" t="s">
        <v>62</v>
      </c>
      <c r="C13" s="37" t="s">
        <v>63</v>
      </c>
      <c r="D13" s="39">
        <v>900000</v>
      </c>
      <c r="F13" s="39">
        <v>0</v>
      </c>
      <c r="G13" s="39">
        <v>1725856000</v>
      </c>
      <c r="I13" s="39">
        <v>900000</v>
      </c>
      <c r="J13" s="39">
        <v>4875856000</v>
      </c>
    </row>
    <row r="14" spans="1:10" x14ac:dyDescent="0.25">
      <c r="B14" s="37" t="s">
        <v>65</v>
      </c>
      <c r="C14" s="37" t="s">
        <v>66</v>
      </c>
      <c r="D14" s="39">
        <v>191680</v>
      </c>
      <c r="F14" s="39">
        <v>0</v>
      </c>
      <c r="G14" s="39">
        <v>4741680000</v>
      </c>
      <c r="I14" s="39">
        <v>191680</v>
      </c>
      <c r="J14" s="39">
        <v>4875856000</v>
      </c>
    </row>
    <row r="15" spans="1:10" x14ac:dyDescent="0.25">
      <c r="B15" s="37" t="s">
        <v>67</v>
      </c>
      <c r="C15" s="37" t="s">
        <v>68</v>
      </c>
      <c r="D15" s="39">
        <v>200000</v>
      </c>
      <c r="F15" s="39">
        <v>0</v>
      </c>
      <c r="G15" s="39">
        <v>4575856000</v>
      </c>
      <c r="I15" s="39">
        <v>200000</v>
      </c>
      <c r="J15" s="39">
        <v>4875856000</v>
      </c>
    </row>
    <row r="16" spans="1:10" x14ac:dyDescent="0.25">
      <c r="B16" s="37" t="s">
        <v>69</v>
      </c>
      <c r="C16" s="37" t="s">
        <v>70</v>
      </c>
      <c r="D16" s="39">
        <v>430560</v>
      </c>
      <c r="F16" s="39">
        <v>0</v>
      </c>
      <c r="G16" s="39">
        <v>2723056000</v>
      </c>
      <c r="I16" s="39">
        <v>430560</v>
      </c>
      <c r="J16" s="39">
        <v>4875856000</v>
      </c>
    </row>
    <row r="17" spans="2:10" ht="15.75" thickBot="1" x14ac:dyDescent="0.3">
      <c r="B17" s="35" t="s">
        <v>71</v>
      </c>
      <c r="C17" s="35" t="s">
        <v>72</v>
      </c>
      <c r="D17" s="40">
        <v>430560</v>
      </c>
      <c r="F17" s="40">
        <v>430560</v>
      </c>
      <c r="G17" s="40">
        <v>4875856000</v>
      </c>
      <c r="I17" s="40">
        <v>430560</v>
      </c>
      <c r="J17" s="40">
        <v>4875856000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Case Study 1</vt:lpstr>
      <vt:lpstr>Case Study 2</vt:lpstr>
      <vt:lpstr>Problem Formulation</vt:lpstr>
      <vt:lpstr>Answer Report 1</vt:lpstr>
      <vt:lpstr>Sensitivity Report 1</vt:lpstr>
      <vt:lpstr>Limits Report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2016-11-28T11:41:14Z</dcterms:modified>
</cp:coreProperties>
</file>