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20730" windowHeight="11760"/>
  </bookViews>
  <sheets>
    <sheet name="Summary" sheetId="1" r:id="rId1"/>
    <sheet name="Cash Flow" sheetId="2" r:id="rId2"/>
    <sheet name="Profit &amp; Loss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C">#REF!</definedName>
    <definedName name="\I">#REF!</definedName>
    <definedName name="__123Graph_ACURRENT" hidden="1">[1]FitOutConfCentre!#REF!</definedName>
    <definedName name="_ab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BC" hidden="1">[2]Cash2!$G$16:$G$31</definedName>
    <definedName name="_all1">'[3]Raw Data'!$A$1:$K$63</definedName>
    <definedName name="_as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UX3">#REF!</definedName>
    <definedName name="_B19000">#REF!</definedName>
    <definedName name="_B19999">#REF!</definedName>
    <definedName name="_B20000">#REF!</definedName>
    <definedName name="_BDR1">#REF!</definedName>
    <definedName name="_BDR2">#REF!</definedName>
    <definedName name="_boq1">[4]BOQ!#REF!</definedName>
    <definedName name="_dbs1">'[3]Raw Data'!#REF!</definedName>
    <definedName name="_dbs11">'[3]Raw Data'!#REF!</definedName>
    <definedName name="_dbs76">'[3]Raw Data'!#REF!</definedName>
    <definedName name="_DWR001">'[5]Day work'!#REF!</definedName>
    <definedName name="_DWR002">'[5]Day work'!#REF!</definedName>
    <definedName name="_DWR003">'[5]Day work'!#REF!</definedName>
    <definedName name="_DWR004">'[5]Day work'!#REF!</definedName>
    <definedName name="_DWR005">'[5]Day work'!#REF!</definedName>
    <definedName name="_e20000">#REF!</definedName>
    <definedName name="_e99991">#REF!</definedName>
    <definedName name="_ELL45">#REF!</definedName>
    <definedName name="_ELL90">#REF!</definedName>
    <definedName name="_F1">#REF!</definedName>
    <definedName name="_F3">#REF!</definedName>
    <definedName name="_FF3">#REF!</definedName>
    <definedName name="_Fill" hidden="1">'[3]Raw Data'!#REF!</definedName>
    <definedName name="_fos1">#REF!</definedName>
    <definedName name="_Key1" hidden="1">#REF!</definedName>
    <definedName name="_Key2" hidden="1">#REF!</definedName>
    <definedName name="_nr83">#REF!</definedName>
    <definedName name="_old2">'[3]Raw Data'!$B$1:$CF$120</definedName>
    <definedName name="_old3" hidden="1">{#N/A,#N/A,FALSE,"Summary";#N/A,#N/A,FALSE,"3TJ";#N/A,#N/A,FALSE,"3TN";#N/A,#N/A,FALSE,"3TP";#N/A,#N/A,FALSE,"3SJ";#N/A,#N/A,FALSE,"3CJ";#N/A,#N/A,FALSE,"3CN";#N/A,#N/A,FALSE,"3CP";#N/A,#N/A,FALSE,"3A"}</definedName>
    <definedName name="_old4">'[3]Raw Data'!$B$1:$CF$120</definedName>
    <definedName name="_old5" hidden="1">{#N/A,#N/A,FALSE,"Summary";#N/A,#N/A,FALSE,"3TJ";#N/A,#N/A,FALSE,"3TN";#N/A,#N/A,FALSE,"3TP";#N/A,#N/A,FALSE,"3SJ";#N/A,#N/A,FALSE,"3CJ";#N/A,#N/A,FALSE,"3CN";#N/A,#N/A,FALSE,"3CP";#N/A,#N/A,FALSE,"3A"}</definedName>
    <definedName name="_old6">'[3]Raw Data'!$B$1:$CF$120</definedName>
    <definedName name="_old7" hidden="1">{#N/A,#N/A,FALSE,"Summary";#N/A,#N/A,FALSE,"3TJ";#N/A,#N/A,FALSE,"3TN";#N/A,#N/A,FALSE,"3TP";#N/A,#N/A,FALSE,"3SJ";#N/A,#N/A,FALSE,"3CJ";#N/A,#N/A,FALSE,"3CN";#N/A,#N/A,FALSE,"3CP";#N/A,#N/A,FALSE,"3A"}</definedName>
    <definedName name="_Order1" hidden="1">255</definedName>
    <definedName name="_Order2" hidden="1">255</definedName>
    <definedName name="_PVC1">#REF!</definedName>
    <definedName name="_PVC2">#REF!</definedName>
    <definedName name="_QTY1">IF(UOM=BASE,[6]Option!XFC1,IF(UOM=1,[6]Option!XFC1*VLOOKUP([6]Option!XES1,Conv,5),[6]Option!XFC1/VLOOKUP([6]Option!XES1,Conv,5)))</definedName>
    <definedName name="_RBS1">#REF!</definedName>
    <definedName name="_RE100">#REF!</definedName>
    <definedName name="_RE104">#REF!</definedName>
    <definedName name="_RE112">#REF!</definedName>
    <definedName name="_RE26">#REF!</definedName>
    <definedName name="_RE28">#REF!</definedName>
    <definedName name="_RE30">#REF!</definedName>
    <definedName name="_RE32">#REF!</definedName>
    <definedName name="_RE34">#REF!</definedName>
    <definedName name="_RE36">#REF!</definedName>
    <definedName name="_RE38">#REF!</definedName>
    <definedName name="_RE40">#REF!</definedName>
    <definedName name="_RE42">#REF!</definedName>
    <definedName name="_RE44">#REF!</definedName>
    <definedName name="_RE48">#REF!</definedName>
    <definedName name="_RE52">#REF!</definedName>
    <definedName name="_RE56">#REF!</definedName>
    <definedName name="_RE60">#REF!</definedName>
    <definedName name="_RE64">#REF!</definedName>
    <definedName name="_RE68">#REF!</definedName>
    <definedName name="_RE72">#REF!</definedName>
    <definedName name="_RE76">#REF!</definedName>
    <definedName name="_RE80">#REF!</definedName>
    <definedName name="_RE88">#REF!</definedName>
    <definedName name="_RE92">#REF!</definedName>
    <definedName name="_RE96">#REF!</definedName>
    <definedName name="_Regression_Int" hidden="1">1</definedName>
    <definedName name="_s1">#REF!</definedName>
    <definedName name="_SC1">#N/A</definedName>
    <definedName name="_SCH10">#REF!</definedName>
    <definedName name="_SCH40">#REF!</definedName>
    <definedName name="_Sort" hidden="1">[7]기계내역서!#REF!</definedName>
    <definedName name="_WP1">#REF!</definedName>
    <definedName name="a" localSheetId="2">#REF!</definedName>
    <definedName name="a">[8]Notes!#REF!</definedName>
    <definedName name="aaa">#REF!</definedName>
    <definedName name="a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cd" localSheetId="2">[9]!PrintChart</definedName>
    <definedName name="ABCD" hidden="1">[2]Z!$T$179:$AH$179</definedName>
    <definedName name="AccessDatabase" hidden="1">"C:\WIN95\Desktop\Ramesh\AIC\Aic.mdb"</definedName>
    <definedName name="ACCNT_72">#REF!</definedName>
    <definedName name="ACCNT_72.33">#REF!</definedName>
    <definedName name="ACCNT_86">#REF!</definedName>
    <definedName name="ACCNT_87">#REF!</definedName>
    <definedName name="ACCNT_90">#REF!</definedName>
    <definedName name="ACCNT_91">#REF!</definedName>
    <definedName name="ACCNT_91.1">#REF!</definedName>
    <definedName name="ACCNT_91.2">#REF!</definedName>
    <definedName name="ACCNT_91.3">#REF!</definedName>
    <definedName name="ACCNT_91.5">#REF!</definedName>
    <definedName name="ACCNT_91.55">#REF!</definedName>
    <definedName name="ACCNT_91.6">#REF!</definedName>
    <definedName name="ACCNT_91.7">#REF!</definedName>
    <definedName name="ACCNT_91THRU93">#REF!</definedName>
    <definedName name="ACCNT_91THRU95">#REF!</definedName>
    <definedName name="ACCNT_92">#REF!</definedName>
    <definedName name="ACCNT_92.1">#REF!</definedName>
    <definedName name="ACCNT_92.2">#REF!</definedName>
    <definedName name="ACCNT_92.3">#REF!</definedName>
    <definedName name="ACCNT_92.5">#REF!</definedName>
    <definedName name="ACCNT_92.6">#REF!</definedName>
    <definedName name="ACCNT_92.7">#REF!</definedName>
    <definedName name="ACCNT_92.8">#REF!</definedName>
    <definedName name="ACCNT_92.81">#REF!</definedName>
    <definedName name="ACCNT_92.82">#REF!</definedName>
    <definedName name="ACCNT_92.83">#REF!</definedName>
    <definedName name="ACCNT_92.84">#REF!</definedName>
    <definedName name="ACCNT_93">#REF!</definedName>
    <definedName name="ACCNT_94">#REF!</definedName>
    <definedName name="ACCNT_94.01">#REF!</definedName>
    <definedName name="ACCNT_94.02">#REF!</definedName>
    <definedName name="ACCNT_94.03">#REF!</definedName>
    <definedName name="ACCNT_94.04">#REF!</definedName>
    <definedName name="ACCNT_94.05">#REF!</definedName>
    <definedName name="ACCNT_94.09">#REF!</definedName>
    <definedName name="ACCNT_94.11">#REF!</definedName>
    <definedName name="ACCNT_94.12">#REF!</definedName>
    <definedName name="ACCNT_94.13">#REF!</definedName>
    <definedName name="ACCNT_94.14">#REF!</definedName>
    <definedName name="ACCNT_94.15">#REF!</definedName>
    <definedName name="ACCNT_94.16">#REF!</definedName>
    <definedName name="ACCNT_94.17">#REF!</definedName>
    <definedName name="ACCNT_94.18">#REF!</definedName>
    <definedName name="ACCNT_94.19">#REF!</definedName>
    <definedName name="ACCNT_94FCN">#REF!</definedName>
    <definedName name="ACCNT_94IS">#REF!</definedName>
    <definedName name="ACCNT_94LOCAL">#REF!</definedName>
    <definedName name="ACCNT_94US">#REF!</definedName>
    <definedName name="ACCNT_95">#REF!</definedName>
    <definedName name="ACCNT_95.1">#REF!</definedName>
    <definedName name="ACCNT_95.1FCN">#REF!</definedName>
    <definedName name="ACCNT_95.1IS">#REF!</definedName>
    <definedName name="ACCNT_95.1LOCAL">#REF!</definedName>
    <definedName name="ACCNT_95.1US">#REF!</definedName>
    <definedName name="ACCNT_95.3">#REF!</definedName>
    <definedName name="ACCNT_96">#REF!</definedName>
    <definedName name="ACCNT_97">#REF!</definedName>
    <definedName name="ACCNT_98">#REF!</definedName>
    <definedName name="ACCNT_98.1">#REF!</definedName>
    <definedName name="ACCNT_98.10THRU30">#REF!</definedName>
    <definedName name="ACCNT_98.11">#REF!</definedName>
    <definedName name="ACCNT_98.12">#REF!</definedName>
    <definedName name="ACCNT_98.13">#REF!</definedName>
    <definedName name="ACCNT_98.131">#REF!</definedName>
    <definedName name="ACCNT_98.14">#REF!</definedName>
    <definedName name="ACCNT_98.15">#REF!</definedName>
    <definedName name="ACCNT_98.16">#REF!</definedName>
    <definedName name="ACCNT_98.17">#REF!</definedName>
    <definedName name="ACCNT_98.18">#REF!</definedName>
    <definedName name="ACCNT_98.19">#REF!</definedName>
    <definedName name="ACCNT_98.191">#REF!</definedName>
    <definedName name="ACCNT_98.192">#REF!</definedName>
    <definedName name="ACCNT_98.2">#REF!</definedName>
    <definedName name="ACCNT_98.21">#REF!</definedName>
    <definedName name="ACCNT_98.22">#REF!</definedName>
    <definedName name="ACCNT_98.23">#REF!</definedName>
    <definedName name="ACCNT_98.24">#REF!</definedName>
    <definedName name="ACCNT_98.26">#REF!</definedName>
    <definedName name="ACCNT_98.3">#REF!</definedName>
    <definedName name="ACCNT_98.4">#REF!</definedName>
    <definedName name="ACCNT_98.40THRU90">#REF!</definedName>
    <definedName name="ACCNT_98.5">#REF!</definedName>
    <definedName name="ACCNT_98.51">#REF!</definedName>
    <definedName name="ACCNT_98.52">#REF!</definedName>
    <definedName name="ACCNT_98.6">#REF!</definedName>
    <definedName name="ACCNT_98.7">#REF!</definedName>
    <definedName name="ACCNT_98.8">#REF!</definedName>
    <definedName name="ACCNT_98.9">#REF!</definedName>
    <definedName name="ACCNT_98.91">#REF!</definedName>
    <definedName name="ACCNT_98.92">#REF!</definedName>
    <definedName name="ACCNT_98.93">#REF!</definedName>
    <definedName name="ACCNT_98.94">#REF!</definedName>
    <definedName name="ACCNT_99">#REF!</definedName>
    <definedName name="ACCNT_TOT">#REF!</definedName>
    <definedName name="account">'[3]Raw Data'!$B$6:$J$42</definedName>
    <definedName name="ACTIVITY_5">#REF!</definedName>
    <definedName name="ACTIVITY_6">#REF!</definedName>
    <definedName name="AFGIS_ELECT">#REF!</definedName>
    <definedName name="AFTER_MP">'[3]Raw Data'!#REF!</definedName>
    <definedName name="Aic_Instrumentation_List">#REF!</definedName>
    <definedName name="air_trap">#REF!</definedName>
    <definedName name="AIRCON">#REF!</definedName>
    <definedName name="all">#REF!</definedName>
    <definedName name="allowance">'[3]Raw Data'!#REF!</definedName>
    <definedName name="Amount_of_repayment_due_from_previous_years">'[3]Raw Data'!#REF!</definedName>
    <definedName name="angle">#REF!</definedName>
    <definedName name="aqwse">#N/A</definedName>
    <definedName name="ARCH_CITY">#REF!</definedName>
    <definedName name="ARCH_ESC">#REF!</definedName>
    <definedName name="ARCH_OLD_CITY">#REF!</definedName>
    <definedName name="ARCH_OLD_ESC">#REF!</definedName>
    <definedName name="ARCH_OLD_PROD">#REF!</definedName>
    <definedName name="ARCH_OLD_WAGE">#REF!</definedName>
    <definedName name="ARCH_PROD">#REF!</definedName>
    <definedName name="ARCH_WAGE">#REF!</definedName>
    <definedName name="AREA">'[3]Raw Data'!#REF!</definedName>
    <definedName name="areaC">#REF!</definedName>
    <definedName name="areaM">#REF!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UDCAD">'[3]Raw Data'!#REF!</definedName>
    <definedName name="aux">#REF!</definedName>
    <definedName name="AUX_CONT_PNLS">#REF!</definedName>
    <definedName name="Available_for_Distribution_before_Clawback">'[3]Raw Data'!#REF!</definedName>
    <definedName name="b">#REF!</definedName>
    <definedName name="B_FLG">#REF!</definedName>
    <definedName name="back_pressure">#REF!</definedName>
    <definedName name="ball">#REF!</definedName>
    <definedName name="BARBICAN">#REF!</definedName>
    <definedName name="BASE">#REF!</definedName>
    <definedName name="Base_Qty_DB">IF(VLOOKUP(#REF!,DB_PRICING,9,FALSE)=0,0,VLOOKUP(#REF!,DB_PRICING,9,FALSE))</definedName>
    <definedName name="BASEMENT">#REF!</definedName>
    <definedName name="BB">#REF!</definedName>
    <definedName name="BBB">[10]C3!#REF!</definedName>
    <definedName name="bd">#REF!</definedName>
    <definedName name="BDR">#REF!</definedName>
    <definedName name="BDRBLD">#REF!</definedName>
    <definedName name="BEFORE_MP">'[3]Raw Data'!#REF!</definedName>
    <definedName name="Beg_Bal" localSheetId="1">#REF!</definedName>
    <definedName name="Beg_Bal" localSheetId="2">#REF!</definedName>
    <definedName name="Beg_Bal">#REF!</definedName>
    <definedName name="bg">#REF!</definedName>
    <definedName name="Bij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dArea">#REF!</definedName>
    <definedName name="BldRatio">[11]SubmitCal!$L$9</definedName>
    <definedName name="Blue">'[3]Raw Data'!$C$5:$E$7</definedName>
    <definedName name="bnd">#REF!</definedName>
    <definedName name="BOGROLLS">#REF!</definedName>
    <definedName name="BOLT">#REF!</definedName>
    <definedName name="BOP_INS">IF(#REF!="INS",VLOOKUP(#REF!,InsB,HLOOKUP(#REF!,BOP,2)+1,FALSE),0)</definedName>
    <definedName name="BOP_LAB">VLOOKUP(#REF!,BOPLAB,HLOOKUP(#REF!,BOP,2),FALSE)+(VLOOKUP(#REF!,BOPLAB,HLOOKUP(#REF!,BOP,2)+1,FALSE)-VLOOKUP(#REF!,BOPLAB,HLOOKUP(#REF!,BOP,2),FALSE))*(#REF!-HLOOKUP(#REF!,BOP,1))/(HLOOKUP(#REF!+2,BOP,1)-HLOOKUP(#REF!,BOP,1))</definedName>
    <definedName name="BOP_MAT">VLOOKUP(#REF!,BOPMAT,HLOOKUP(#REF!,BOP,2)+1,FALSE)+(VLOOKUP(#REF!,BOPMAT,HLOOKUP(#REF!,BOP,2)+1+1,FALSE)-VLOOKUP(#REF!,BOPMAT,HLOOKUP(#REF!,BOP,2)+1,FALSE))*(#REF!-HLOOKUP(#REF!,BOP,1))</definedName>
    <definedName name="BOP40_CITY">#REF!</definedName>
    <definedName name="BOP40_ESC">#REF!</definedName>
    <definedName name="BOP40_OLD_CITY">#REF!</definedName>
    <definedName name="BOP40_OLD_ESC">#REF!</definedName>
    <definedName name="BOP40_OLD_PROD">#REF!</definedName>
    <definedName name="BOP40_OLD_WAGE">#REF!</definedName>
    <definedName name="BOP40_PROD">#REF!</definedName>
    <definedName name="BOP40_WAGE">#REF!</definedName>
    <definedName name="boqformat">[12]BOQ!#REF!</definedName>
    <definedName name="BOSS">#REF!</definedName>
    <definedName name="bRKRKRKRKRTDK">'[13]#3E1_GCR'!#REF!</definedName>
    <definedName name="Brown">'[3]Raw Data'!$C$12:$J$19</definedName>
    <definedName name="BUILDING">#REF!</definedName>
    <definedName name="BULKMATERIAL_UNIT_COST">'[3]Raw Data'!$K$12:$K$16,'[3]Raw Data'!$K$19:$K$30,'[3]Raw Data'!$K$33:$K$36,'[3]Raw Data'!$K$39:$K$40,'[3]Raw Data'!$K$42:$K$48,'[3]Raw Data'!$K$51:$K$55,'[3]Raw Data'!$K$66</definedName>
    <definedName name="BULKS80_CITY">#REF!</definedName>
    <definedName name="BULKS80_ESC">#REF!</definedName>
    <definedName name="BULKS80_HRS">#REF!</definedName>
    <definedName name="BULKS80_LAB">#REF!</definedName>
    <definedName name="BULKS80_MAT">#REF!</definedName>
    <definedName name="BULKS80_OLD_CITY">#REF!</definedName>
    <definedName name="BULKS80_OLD_ESC">#REF!</definedName>
    <definedName name="BULKS80_OLD_PROD">#REF!</definedName>
    <definedName name="BULKS80_OLD_WAGE">#REF!</definedName>
    <definedName name="BULKS80_PROD">#REF!</definedName>
    <definedName name="BULKS80_SC">#REF!</definedName>
    <definedName name="BULKS80_SCHRS">#REF!</definedName>
    <definedName name="BULKS80_TOT">#REF!</definedName>
    <definedName name="BULKS80_WAGE">#REF!</definedName>
    <definedName name="BULKS81_QTY">#REF!</definedName>
    <definedName name="BULKS82_QTY">#REF!</definedName>
    <definedName name="BULKS84_ACL">#REF!</definedName>
    <definedName name="BULKS84_CKTS">#REF!</definedName>
    <definedName name="BULKS84_QTY">#REF!</definedName>
    <definedName name="BULKS85_QTY">#REF!</definedName>
    <definedName name="Business_Travel_Rates">#REF!</definedName>
    <definedName name="butterfly">#REF!</definedName>
    <definedName name="CA">[14]Lstsub!#REF!</definedName>
    <definedName name="CABLE">'[15] GULF'!$1:$1048576</definedName>
    <definedName name="CABLE_5KV">#REF!</definedName>
    <definedName name="CABLE_600V">#REF!</definedName>
    <definedName name="CABLE_PRICING">#REF!</definedName>
    <definedName name="CABLE_TYPE_15KV">#REF!</definedName>
    <definedName name="CABLE_TYPE_5KV">#REF!</definedName>
    <definedName name="Calc_Error">'[3]Raw Data'!$C$18</definedName>
    <definedName name="Calc_OK">'[3]Raw Data'!$B$18</definedName>
    <definedName name="CAP">#REF!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D" hidden="1">[2]Cash2!$K$16:$K$36</definedName>
    <definedName name="CEMS_SYS">#REF!</definedName>
    <definedName name="check">#REF!</definedName>
    <definedName name="CHECKEDBY_ELBK">#REF!</definedName>
    <definedName name="CHECKEDBY_ELEQ">#REF!</definedName>
    <definedName name="CHECKEDBY_INSTR">#REF!</definedName>
    <definedName name="CHOICE">'[3]Raw Data'!$A$60</definedName>
    <definedName name="CIP">#REF!</definedName>
    <definedName name="CIRCUITS">#REF!</definedName>
    <definedName name="Civ_Det_Des">IF(VLOOKUP(#REF!,PRICE_CIVIL,1,FALSE)=0,0,VLOOKUP(#REF!,PRICE_CIVIL,2,FALSE))</definedName>
    <definedName name="Civ_Det_Des1">IF(VLOOKUP([6]Option!$G1,PRICE_CIVIL,1,FALSE)=0,0,VLOOKUP([6]Option!$G1,PRICE_CIVIL,2,FALSE))</definedName>
    <definedName name="CIVIL_OLD_CITY">#REF!</definedName>
    <definedName name="CIVIL_OLD_ESC">#REF!</definedName>
    <definedName name="CIVIL_OLD_WAGE">#REF!</definedName>
    <definedName name="CIVIL10_CITY">#REF!</definedName>
    <definedName name="CIVIL10_ESC">#REF!</definedName>
    <definedName name="CIVIL10_OLD_PROD">#REF!</definedName>
    <definedName name="CIVIL10_PROD">#REF!</definedName>
    <definedName name="CIVIL10_WAGE">#REF!</definedName>
    <definedName name="CKT_QTY">#REF!</definedName>
    <definedName name="CKTS">#REF!</definedName>
    <definedName name="CKTS_SWYD">#REF!</definedName>
    <definedName name="Clawback_Payable">'[3]Raw Data'!#REF!</definedName>
    <definedName name="CNTL_VALVE">#REF!</definedName>
    <definedName name="CNTL_VALVE_PRICE">#REF!</definedName>
    <definedName name="CODE">#REF!</definedName>
    <definedName name="CODE_AFGIS">#REF!</definedName>
    <definedName name="CODE_B">#REF!</definedName>
    <definedName name="CODE_E">#REF!</definedName>
    <definedName name="CODE_F">#REF!</definedName>
    <definedName name="CODE_MPA">#REF!</definedName>
    <definedName name="CODE_P">#REF!</definedName>
    <definedName name="code_q">#REF!</definedName>
    <definedName name="CODE_S">#REF!</definedName>
    <definedName name="COM">#REF!</definedName>
    <definedName name="COMM_UOM">'[3]Raw Data'!$F$12:$F$16,'[3]Raw Data'!$F$19:$F$30,'[3]Raw Data'!$F$33:$F$36,'[3]Raw Data'!$F$39:$F$40,'[3]Raw Data'!$F$42:$F$48,'[3]Raw Data'!$F$51:$F$55,'[3]Raw Data'!$F$66</definedName>
    <definedName name="COMMCODE">'[3]Raw Data'!$A$12:$A$16,'[3]Raw Data'!$A$19:$A$30,'[3]Raw Data'!$A$33:$A$36,'[3]Raw Data'!$A$39:$A$40,'[3]Raw Data'!$A$42:$A$48,'[3]Raw Data'!$A$51:$A$55,'[3]Raw Data'!$A$57</definedName>
    <definedName name="Conc_1">#REF!</definedName>
    <definedName name="Conc_10">#REF!</definedName>
    <definedName name="Conc_100">#REF!</definedName>
    <definedName name="Conc_20">#REF!</definedName>
    <definedName name="Conc_24">#REF!</definedName>
    <definedName name="Conc_30">#REF!</definedName>
    <definedName name="Conc_40">#REF!</definedName>
    <definedName name="Conc_50">#REF!</definedName>
    <definedName name="Conc_60">#REF!</definedName>
    <definedName name="Conc_70">#REF!</definedName>
    <definedName name="Conc_80">#REF!</definedName>
    <definedName name="Conc_90">#REF!</definedName>
    <definedName name="COND_PRICING">#REF!</definedName>
    <definedName name="condition">#N/A</definedName>
    <definedName name="CONDUIT">#REF!</definedName>
    <definedName name="CONS">'[3]Raw Data'!#REF!</definedName>
    <definedName name="Cons_Hrs">#REF!</definedName>
    <definedName name="Cons_Rev">#REF!</definedName>
    <definedName name="CONST_BASIS">#REF!</definedName>
    <definedName name="CONTINGENCY">'[3]Raw Data'!$D$18</definedName>
    <definedName name="Contribution_OP">'[3]Raw Data'!$H$30</definedName>
    <definedName name="Conv">#REF!</definedName>
    <definedName name="COPP">#REF!</definedName>
    <definedName name="COPPER_PRICE">#REF!</definedName>
    <definedName name="COST_C">'[3]Raw Data'!$A$274:$N$289</definedName>
    <definedName name="Cost_Differential">'[3]Raw Data'!$I$29:$K$35</definedName>
    <definedName name="COSTCOMP10">#REF!</definedName>
    <definedName name="COSTCOMP11">#REF!</definedName>
    <definedName name="COSTS_A">'[3]Raw Data'!$A$5:$N$272</definedName>
    <definedName name="COUNT_RANGE">#N/A</definedName>
    <definedName name="COUNTER">'[3]Raw Data'!#REF!</definedName>
    <definedName name="country">#REF!</definedName>
    <definedName name="COWC">'[3]Raw Data'!$D$21</definedName>
    <definedName name="CPLG">#REF!</definedName>
    <definedName name="CRIT_VALVE">#REF!</definedName>
    <definedName name="_xlnm.Criteria">#REF!</definedName>
    <definedName name="Criteria_MI">#REF!</definedName>
    <definedName name="CU_ADJ">#REF!</definedName>
    <definedName name="CU_ADJ_MV">#REF!</definedName>
    <definedName name="Cum_Int" localSheetId="1">#REF!</definedName>
    <definedName name="Cum_Int">#REF!</definedName>
    <definedName name="curex">#REF!</definedName>
    <definedName name="CURR45">'[3]Raw Data'!$K$11:$Q$27</definedName>
    <definedName name="Currency">#REF!</definedName>
    <definedName name="CVL_FAC">#REF!</definedName>
    <definedName name="CY_1999">'[3]Raw Data'!#REF!</definedName>
    <definedName name="CY_2000">'[3]Raw Data'!#REF!</definedName>
    <definedName name="CY_2001">'[3]Raw Data'!#REF!</definedName>
    <definedName name="CY_2002">'[3]Raw Data'!#REF!</definedName>
    <definedName name="Data" localSheetId="1">#REF!</definedName>
    <definedName name="DATA" localSheetId="2">#REF!</definedName>
    <definedName name="Data">#REF!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3">#REF!</definedName>
    <definedName name="DATA_24">#REF!</definedName>
    <definedName name="DATA_25">#REF!</definedName>
    <definedName name="DATA_3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A_FAC">#REF!</definedName>
    <definedName name="DATA1">#REF!</definedName>
    <definedName name="DATA2">#REF!</definedName>
    <definedName name="DATA3">#REF!</definedName>
    <definedName name="DataArea">'[3]Raw Data'!$A$5:$CD$149</definedName>
    <definedName name="_xlnm.Database">'[3]Raw Data'!$B$24:$B$78</definedName>
    <definedName name="DATACHECKED_ELBK">#REF!</definedName>
    <definedName name="DATACHECKED_ELEQ">#REF!</definedName>
    <definedName name="DATACHECKED_INSTR">#REF!</definedName>
    <definedName name="DATAFILL">'[3]Raw Data'!$Y$201:$Y$260</definedName>
    <definedName name="DATECHECKED_ELBK">#REF!</definedName>
    <definedName name="DATECHECKED_ELEQ">#REF!</definedName>
    <definedName name="DATECHECKED_INSTR">#REF!</definedName>
    <definedName name="DATES">'[3]Raw Data'!$AH$201:$AH$202</definedName>
    <definedName name="DAY">'[3]Raw Data'!$AO$193</definedName>
    <definedName name="db">'[3]Raw Data'!#REF!</definedName>
    <definedName name="DB_PRICING">#REF!</definedName>
    <definedName name="dbs">'[3]Raw Data'!#REF!</definedName>
    <definedName name="DCest">#REF!</definedName>
    <definedName name="DCS_SYS">#REF!</definedName>
    <definedName name="DDDD">#REF!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eal1">'[3]Raw Data'!$H$497</definedName>
    <definedName name="DELETE">'[3]Raw Data'!#REF!</definedName>
    <definedName name="DELETE_D">'[3]Raw Data'!#REF!</definedName>
    <definedName name="DELETE_U">'[3]Raw Data'!#REF!</definedName>
    <definedName name="Des_Pkg">[16]Sheet2!$B$4:$C$10</definedName>
    <definedName name="Desc_Cntl_Valves">IF(VLOOKUP(#REF!,CNTL_VALVE_PRICE,2,FALSE)=0,0,VLOOKUP(#REF!,CNTL_VALVE_PRICE,2,FALSE))</definedName>
    <definedName name="Desc_Conduit">IF(VLOOKUP(#REF!,COND_PRICING,2,FALSE)=0,0,VLOOKUP(#REF!,COND_PRICING,2,FALSE))</definedName>
    <definedName name="Desc_DB">IF(VLOOKUP(#REF!,DB_PRICING,2,FALSE)=0,0,VLOOKUP(#REF!,DB_PRICING,2,FALSE))</definedName>
    <definedName name="Desc_DB1">IF(VLOOKUP(#REF!,DB_PRICING,3,FALSE)=0,0,VLOOKUP(#REF!,DB_PRICING,3,FALSE))</definedName>
    <definedName name="Desc_DC">#N/A</definedName>
    <definedName name="Desc_MV_Cable">IF(VLOOKUP(#REF!,CABLE_PRICING,3,FALSE)=0,0,VLOOKUP(#REF!,CABLE_PRICING,3,FALSE))</definedName>
    <definedName name="Desc_Other">IF(VLOOKUP(#REF!,OTHER_PRICING,2,FALSE)=0,0,VLOOKUP(#REF!,OTHER_PRICING,2,FALSE))</definedName>
    <definedName name="Desc_Par1_Conduit">IF(VLOOKUP(#REF!,COND_PRICING,3,FALSE)=0,0,VLOOKUP(#REF!,COND_PRICING,3,FALSE))</definedName>
    <definedName name="Desc_Par1_DB">IF(VLOOKUP(#REF!,DB_PRICING,5,FALSE)=0,0,VLOOKUP(#REF!,DB_PRICING,5,FALSE))</definedName>
    <definedName name="Desc_Par2_Conduit">IF(VLOOKUP(#REF!,COND_PRICING,4,FALSE)=0,0,VLOOKUP(#REF!,COND_PRICING,4,FALSE))</definedName>
    <definedName name="Desc_Par3_DB">IF(VLOOKUP(#REF!,DB_PRICING,6,FALSE)=0,0,VLOOKUP(#REF!,DB_PRICING,6,FALSE))</definedName>
    <definedName name="Desc_Par6_DB">IF(VLOOKUP(#REF!,DB_PRICING,7,FALSE)=0,0,VLOOKUP(#REF!,DB_PRICING,7,FALSE))</definedName>
    <definedName name="Desc_Tray">IF(VLOOKUP(#REF!,TRAY_PRICING,3,FALSE)=0,0,VLOOKUP(#REF!,TRAY_PRICING,3,FALSE))</definedName>
    <definedName name="Desc1_Conduit">IF(VLOOKUP([6]Option!$G1,COND_PRICING,2,FALSE)=0,0,VLOOKUP([6]Option!$G1,COND_PRICING,2,FALSE))</definedName>
    <definedName name="Desc1_MV_Cable">IF(VLOOKUP([6]Option!$G1,CABLE_PRICING,2,FALSE)=0,0,VLOOKUP([6]Option!$G1,CABLE_PRICING,2,FALSE))</definedName>
    <definedName name="Desc1_Other">IF(VLOOKUP([6]Option!$G1,OTHER_PRICING,2,FALSE)=0,0,VLOOKUP([6]Option!$G1,OTHER_PRICING,2,FALSE))</definedName>
    <definedName name="Desc1_Par1_Conduit">IF(VLOOKUP([6]Option!$G1,COND_PRICING,3,FALSE)=0,0,VLOOKUP([6]Option!$G1,COND_PRICING,3,FALSE))</definedName>
    <definedName name="Desc1_Tray">IF(VLOOKUP([6]Option!$G1,TRAY_PRICING,3,FALSE)=0,0,VLOOKUP([6]Option!$G1,TRAY_PRICING,3,FALSE))</definedName>
    <definedName name="Desc2_MV_Cable">IF(VLOOKUP([6]Option!$G1,CABLE_PRICING,3,FALSE)=0,0,VLOOKUP([6]Option!$G1,CABLE_PRICING,3,FALSE))</definedName>
    <definedName name="Desc2_Par2_Conduit">IF(VLOOKUP([6]Option!$G1,COND_PRICING,4,FALSE)=0,0,VLOOKUP([6]Option!$G1,COND_PRICING,4,FALSE))</definedName>
    <definedName name="DESCRIPTION">'[3]Raw Data'!$B$12:$B$16,'[3]Raw Data'!$B$19:$B$30,'[3]Raw Data'!$B$33:$B$36,'[3]Raw Data'!$B$39:$B$40,'[3]Raw Data'!$B$42:$B$48,'[3]Raw Data'!$B$51:$B$55,'[3]Raw Data'!$B$57</definedName>
    <definedName name="DESCRIPTION2">'[3]Raw Data'!$C$12:$C$16,'[3]Raw Data'!$C$19:$C$30,'[3]Raw Data'!$C$33:$C$36,'[3]Raw Data'!$C$39:$C$40,'[3]Raw Data'!$C$42:$C$48,'[3]Raw Data'!$C$51:$C$55,'[3]Raw Data'!$C$57</definedName>
    <definedName name="DesRatio">#REF!</definedName>
    <definedName name="DESUP_HTRS">#REF!</definedName>
    <definedName name="DETAIL_TOT">#REF!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i">#N/A</definedName>
    <definedName name="diameter">#REF!</definedName>
    <definedName name="diaphragm">#REF!</definedName>
    <definedName name="DIRECT_BURIAL">#REF!</definedName>
    <definedName name="DIRECTHIRE_LABOR_UNIT_HOURS">'[3]Raw Data'!$H$12:$H$16,'[3]Raw Data'!$H$19:$H$30,'[3]Raw Data'!$H$33:$H$36,'[3]Raw Data'!$H$39:$H$40,'[3]Raw Data'!$H$42:$H$48,'[3]Raw Data'!$H$51:$H$55,'[3]Raw Data'!$H$66</definedName>
    <definedName name="DIRECTHIRE_WAGE_RATE">'[3]Raw Data'!$D$12:$D$16,'[3]Raw Data'!$D$19:$D$30,'[3]Raw Data'!$D$33:$D$36,'[3]Raw Data'!$D$39:$D$40,'[3]Raw Data'!$D$42:$D$48,'[3]Raw Data'!$D$51:$D$55,'[3]Raw Data'!$D$66</definedName>
    <definedName name="DirHrs">#N/A</definedName>
    <definedName name="DirHrs1">#N/A</definedName>
    <definedName name="DiscRep">#REF!</definedName>
    <definedName name="DIV">#REF!</definedName>
    <definedName name="DIVcompare">#REF!</definedName>
    <definedName name="DOC">'[17]HQ-TO'!$A$6</definedName>
    <definedName name="Doc_Hrs">#REF!</definedName>
    <definedName name="dP_INST">#REF!</definedName>
    <definedName name="drain_trap">#REF!</definedName>
    <definedName name="dual_plate_check">#REF!</definedName>
    <definedName name="DUCT">#REF!</definedName>
    <definedName name="duplex_strainer">#REF!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e">#REF!</definedName>
    <definedName name="eftr">'[3]Raw Data'!#REF!</definedName>
    <definedName name="EFTR2">#REF!</definedName>
    <definedName name="Ei_Summary">#REF!</definedName>
    <definedName name="ELBLK_REMARKS">#REF!</definedName>
    <definedName name="ELEC_INSTR">#REF!</definedName>
    <definedName name="ELECTRICAL">#REF!</definedName>
    <definedName name="ELEQ_REMARKS">#REF!</definedName>
    <definedName name="EMB_METAL_COND">#REF!</definedName>
    <definedName name="EmbedQty">IF(BASE=1,#REF!*#REF!,#REF!*#REF!/1.685552931)</definedName>
    <definedName name="EmbedQty1">IF(BASE=1,[6]Option!XFC1*[6]Option!A2,[6]Option!XFC1*[6]Option!A2/1.685552931)</definedName>
    <definedName name="End_Bal" localSheetId="1">#REF!</definedName>
    <definedName name="End_Bal" localSheetId="2">#REF!</definedName>
    <definedName name="End_Bal">#REF!</definedName>
    <definedName name="Eng_Hrs">#REF!</definedName>
    <definedName name="Eng_Rev">#REF!</definedName>
    <definedName name="EOL">#REF!</definedName>
    <definedName name="EQUIP70_CITY">#REF!</definedName>
    <definedName name="EQUIP70_ESC">#REF!</definedName>
    <definedName name="EQUIP70_HRS">#REF!</definedName>
    <definedName name="EQUIP70_LAB">#REF!</definedName>
    <definedName name="EQUIP70_MAT">#REF!</definedName>
    <definedName name="EQUIP70_OLD_CITY">#REF!</definedName>
    <definedName name="EQUIP70_OLD_ESC">#REF!</definedName>
    <definedName name="EQUIP70_OLD_PROD">#REF!</definedName>
    <definedName name="EQUIP70_OLD_WAGE">#REF!</definedName>
    <definedName name="EQUIP70_PROD">#REF!</definedName>
    <definedName name="EQUIP70_SC">#REF!</definedName>
    <definedName name="EQUIP70_SCHRS">#REF!</definedName>
    <definedName name="EQUIP70_TOT">#REF!</definedName>
    <definedName name="EQUIP70_WAGE">#REF!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s">[0]!es</definedName>
    <definedName name="ESC">'[3]Raw Data'!#REF!/100</definedName>
    <definedName name="ESC_CABLE">#REF!</definedName>
    <definedName name="ESC_CNTL_VLVES">#REF!</definedName>
    <definedName name="ESC_COND">#REF!</definedName>
    <definedName name="ESC_DB">#REF!</definedName>
    <definedName name="ESC_OTHER">#REF!</definedName>
    <definedName name="ESC_TRAY">#REF!</definedName>
    <definedName name="EST">#REF!</definedName>
    <definedName name="EstimateType">#REF!</definedName>
    <definedName name="Estimating_Click">[0]!Estimating_Click</definedName>
    <definedName name="Estimating_Click_PDBT">[0]!Estimating_Click_PDBT</definedName>
    <definedName name="EstSumM">#REF!</definedName>
    <definedName name="ETCMH">#REF!</definedName>
    <definedName name="ex_joint">#REF!</definedName>
    <definedName name="Exchange_rate">'[3]Raw Data'!$B$7</definedName>
    <definedName name="Excluded">[12]BOQ!#REF!</definedName>
    <definedName name="EXP_COND_G2">#REF!</definedName>
    <definedName name="EXP_COND_L2">#REF!</definedName>
    <definedName name="Expat_Perm">'[3]Raw Data'!$A$1:$O$52</definedName>
    <definedName name="Expat_Temp">'[3]Raw Data'!$A$1:$O$50</definedName>
    <definedName name="ExRate">#REF!</definedName>
    <definedName name="ExRatio">[18]SubmitCal!$L$11</definedName>
    <definedName name="EXTERNAL">#REF!</definedName>
    <definedName name="Extra_Pay" localSheetId="1">#REF!</definedName>
    <definedName name="Extra_Pay" localSheetId="2">#REF!</definedName>
    <definedName name="Extra_Pay">#REF!</definedName>
    <definedName name="_xlnm.Extract">#REF!</definedName>
    <definedName name="FA">#REF!</definedName>
    <definedName name="FAC">#REF!</definedName>
    <definedName name="Fac_new">[16]Sheet2!$E$4:$F$168</definedName>
    <definedName name="Fac_old">[16]Sheet2!$B$13:$C$86</definedName>
    <definedName name="FACILITY">#REF!</definedName>
    <definedName name="FAN">#REF!</definedName>
    <definedName name="FC">#REF!</definedName>
    <definedName name="FCCM">'[3]Raw Data'!#REF!</definedName>
    <definedName name="FCTcurex">#REF!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EFC_Salary">'[3]Raw Data'!#REF!</definedName>
    <definedName name="FF">#REF!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RKRKRKRKRKRKRKRKRKRKRKTBTBSPD">#REF!</definedName>
    <definedName name="FGRKRKRKRKRKRKRKTBTBSPDKDKRT">'[13]#3E1_GCR'!#REF!</definedName>
    <definedName name="FGRKRKRKRKRKRKTBTBSPDKDKRT">'[13]#3E1_GCR'!#REF!</definedName>
    <definedName name="fgRKTBTBSPDKDKRT">'[13]#3E1_GCR'!#REF!</definedName>
    <definedName name="FGRKTBTBSPRT">'[13]#3E1_GCR'!#REF!</definedName>
    <definedName name="Field_Ofc_OT">'[3]Raw Data'!$A$1:$M$32</definedName>
    <definedName name="Field_Ofc_ST">'[3]Raw Data'!$A$1:$M$45</definedName>
    <definedName name="Filter_input_fac">#REF!</definedName>
    <definedName name="Fin_Hrs">#REF!</definedName>
    <definedName name="Fin_Rev">#REF!</definedName>
    <definedName name="FIRE">#REF!</definedName>
    <definedName name="FKIS_Salary">'[3]Raw Data'!#REF!</definedName>
    <definedName name="FLA">[19]BQ!#REF!</definedName>
    <definedName name="FlArea">#REF!</definedName>
    <definedName name="FLG">#REF!</definedName>
    <definedName name="FLG_Orifice">#REF!</definedName>
    <definedName name="foot">'[3]Raw Data'!#REF!</definedName>
    <definedName name="FormQty">IF(BASE=1,#REF!*#REF!,#REF!*#REF!/8.2296)</definedName>
    <definedName name="FormQty1">IF(BASE=1,[6]Option!XFC1*[6]Option!A4,[6]Option!XFC1*[6]Option!A4/8.2296)</definedName>
    <definedName name="FORMULA_ELECT">#REF!</definedName>
    <definedName name="FOS">#REF!</definedName>
    <definedName name="FR">#REF!</definedName>
    <definedName name="FRF">#REF!</definedName>
    <definedName name="Full_Print" localSheetId="1">#REF!</definedName>
    <definedName name="Full_Print">#REF!</definedName>
    <definedName name="Furniture_Charge_Rate">#REF!</definedName>
    <definedName name="GAEU_LAB">'[3]Raw Data'!$D$6</definedName>
    <definedName name="GAS">#REF!</definedName>
    <definedName name="gate">#REF!</definedName>
    <definedName name="GEN_VALVE">#REF!</definedName>
    <definedName name="General">#REF!</definedName>
    <definedName name="General_No">#REF!</definedName>
    <definedName name="GFA">#REF!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IP">#REF!</definedName>
    <definedName name="globe">#REF!</definedName>
    <definedName name="GM">'[3]Raw Data'!$AI$201:$AI$260</definedName>
    <definedName name="Green">'[3]Raw Data'!$C$24:$D$25</definedName>
    <definedName name="ground">'[19]BQ External'!#REF!</definedName>
    <definedName name="GROUND_WIRE">#REF!</definedName>
    <definedName name="GROUNDING">#REF!</definedName>
    <definedName name="gsf">#REF!</definedName>
    <definedName name="gsm">#REF!</definedName>
    <definedName name="GT_ELECT">#REF!</definedName>
    <definedName name="HAND_VLV_MANIF">#REF!</definedName>
    <definedName name="HCD_ALSLIGHTCOND_QTY">#REF!</definedName>
    <definedName name="HCD_BUS_HRS">#REF!</definedName>
    <definedName name="HCD_BUS_LAB">#REF!</definedName>
    <definedName name="HCD_BUS_MAT">#REF!</definedName>
    <definedName name="HCD_BUS_QTY">#REF!</definedName>
    <definedName name="HCD_BUS_SC">#REF!</definedName>
    <definedName name="HCD_BUS_SCHRS">#REF!</definedName>
    <definedName name="HCD_CBL_HRS">#REF!</definedName>
    <definedName name="HCD_CBL_LAB">#REF!</definedName>
    <definedName name="HCD_CBL_MAT">#REF!</definedName>
    <definedName name="HCD_CBL_QTY">#REF!</definedName>
    <definedName name="HCD_CBL_SC">#REF!</definedName>
    <definedName name="HCD_CBL_SCHRS">#REF!</definedName>
    <definedName name="HCD_CKT_QTY">#REF!</definedName>
    <definedName name="HCD_CONNECT_HRS">#REF!</definedName>
    <definedName name="HCD_CONNECT_LAB">#REF!</definedName>
    <definedName name="HCD_CONNECT_MAT">#REF!</definedName>
    <definedName name="HCD_CONNECT_QTY">#REF!</definedName>
    <definedName name="HCD_CONNECT_SC">#REF!</definedName>
    <definedName name="HCD_CONNECT_SCHRS">#REF!</definedName>
    <definedName name="HCD_CSCBL_QTY">#REF!</definedName>
    <definedName name="HCD_CSCOND_QTY">#REF!</definedName>
    <definedName name="HCD_DBLGTCBL_QTY">#REF!</definedName>
    <definedName name="HCD_DCUPS_HRS">#REF!</definedName>
    <definedName name="HCD_DCUPS_LAB">#REF!</definedName>
    <definedName name="HCD_DCUPS_MAT">#REF!</definedName>
    <definedName name="HCD_DCUPS_QTY">#REF!</definedName>
    <definedName name="HCD_DCUPS_SC">#REF!</definedName>
    <definedName name="HCD_DCUPS_SCHRS">#REF!</definedName>
    <definedName name="HCD_DEMO_HRS">#REF!</definedName>
    <definedName name="HCD_DEMO_LAB">#REF!</definedName>
    <definedName name="HCD_DEMO_MAT">#REF!</definedName>
    <definedName name="HCD_DEMO_QTY">#REF!</definedName>
    <definedName name="HCD_DEMO_SC">#REF!</definedName>
    <definedName name="HCD_DEMO_SCHRS">#REF!</definedName>
    <definedName name="HCD_FIXT_QTY">#REF!</definedName>
    <definedName name="HCD_GNDCBL_QTY">#REF!</definedName>
    <definedName name="HCD_INDRFIXT_QTY">#REF!</definedName>
    <definedName name="HCD_INSTRAUXPNL_HRS">#REF!</definedName>
    <definedName name="HCD_INSTRAUXPNL_LAB">#REF!</definedName>
    <definedName name="HCD_INSTRAUXPNL_MAT">#REF!</definedName>
    <definedName name="HCD_INSTRAUXPNL_QTY">#REF!</definedName>
    <definedName name="HCD_INSTRAUXPNL_SC">#REF!</definedName>
    <definedName name="HCD_INSTRAUXPNL_SCHRS">#REF!</definedName>
    <definedName name="HCD_INSTRCEMS_HRS">#REF!</definedName>
    <definedName name="HCD_INSTRCEMS_LAB">#REF!</definedName>
    <definedName name="HCD_INSTRCEMS_MAT">#REF!</definedName>
    <definedName name="HCD_INSTRCEMS_QTY">#REF!</definedName>
    <definedName name="HCD_INSTRCEMS_SC">#REF!</definedName>
    <definedName name="HCD_INSTRCEMS_SCHRS">#REF!</definedName>
    <definedName name="HCD_INSTRDCS_HRS">#REF!</definedName>
    <definedName name="HCD_INSTRDCS_LAB">#REF!</definedName>
    <definedName name="HCD_INSTRDCS_MAT">#REF!</definedName>
    <definedName name="HCD_INSTRDCS_QTY">#REF!</definedName>
    <definedName name="HCD_INSTRDCS_SC">#REF!</definedName>
    <definedName name="HCD_INSTRDCS_SCHRS">#REF!</definedName>
    <definedName name="HCD_INSTRELEC_HRS">#REF!</definedName>
    <definedName name="HCD_INSTRELEC_LAB">#REF!</definedName>
    <definedName name="HCD_INSTRELEC_MAT">#REF!</definedName>
    <definedName name="HCD_INSTRELEC_QTY">#REF!</definedName>
    <definedName name="HCD_INSTRELEC_SC">#REF!</definedName>
    <definedName name="HCD_INSTRELEC_SCHRS">#REF!</definedName>
    <definedName name="HCD_INSTRMECH_HRS">#REF!</definedName>
    <definedName name="HCD_INSTRMECH_LAB">#REF!</definedName>
    <definedName name="HCD_INSTRMECH_MAT">#REF!</definedName>
    <definedName name="HCD_INSTRMECH_QTY">#REF!</definedName>
    <definedName name="HCD_INSTRMECH_SC">#REF!</definedName>
    <definedName name="HCD_INSTRMECH_SCHRS">#REF!</definedName>
    <definedName name="HCD_INSTRMECHMISC_HRS">#REF!</definedName>
    <definedName name="HCD_INSTRMECHMISC_LAB">#REF!</definedName>
    <definedName name="HCD_INSTRMECHMISC_MAT">#REF!</definedName>
    <definedName name="HCD_INSTRMECHMISC_QTY">#REF!</definedName>
    <definedName name="HCD_INSTRMECHMISC_SC">#REF!</definedName>
    <definedName name="HCD_INSTRMECHMISC_SCHRS">#REF!</definedName>
    <definedName name="HCD_INSTRMISC_HRS">#REF!</definedName>
    <definedName name="HCD_INSTRMISC_LAB">#REF!</definedName>
    <definedName name="HCD_INSTRMISC_MAT">#REF!</definedName>
    <definedName name="HCD_INSTRMISC_QTY">#REF!</definedName>
    <definedName name="HCD_INSTRMISC_SC">#REF!</definedName>
    <definedName name="HCD_INSTRMISC_SCHRS">#REF!</definedName>
    <definedName name="HCD_INSTRMODSTND_HRS">#REF!</definedName>
    <definedName name="HCD_INSTRMODSTND_LAB">#REF!</definedName>
    <definedName name="HCD_INSTRMODSTND_MAT">#REF!</definedName>
    <definedName name="HCD_INSTRMODSTND_QTY">#REF!</definedName>
    <definedName name="HCD_INSTRMODSTND_SC">#REF!</definedName>
    <definedName name="HCD_INSTRMODSTND_SCHRS">#REF!</definedName>
    <definedName name="HCD_INSTRTUBE_HRS">#REF!</definedName>
    <definedName name="HCD_INSTRTUBE_LAB">#REF!</definedName>
    <definedName name="HCD_INSTRTUBE_MAT">#REF!</definedName>
    <definedName name="HCD_INSTRTUBE_QTY">#REF!</definedName>
    <definedName name="HCD_INSTRTUBE_SC">#REF!</definedName>
    <definedName name="HCD_INSTRTUBE_SCHRS">#REF!</definedName>
    <definedName name="HCD_INSTRVLVS_HRS">#REF!</definedName>
    <definedName name="HCD_INSTRVLVS_LAB">#REF!</definedName>
    <definedName name="HCD_INSTRVLVS_MAT">#REF!</definedName>
    <definedName name="HCD_INSTRVLVS_QTY">#REF!</definedName>
    <definedName name="HCD_INSTRVLVS_SC">#REF!</definedName>
    <definedName name="HCD_INSTRVLVS_SCHRS">#REF!</definedName>
    <definedName name="HCD_INSTRWRTAN_HRS">#REF!</definedName>
    <definedName name="HCD_INSTRWRTAN_LAB">#REF!</definedName>
    <definedName name="HCD_INSTRWRTAN_MAT">#REF!</definedName>
    <definedName name="HCD_INSTRWRTAN_QTY">#REF!</definedName>
    <definedName name="HCD_INSTRWRTAN_SC">#REF!</definedName>
    <definedName name="HCD_INSTRWRTAN_SCHRS">#REF!</definedName>
    <definedName name="HCD_LGTCBL_QTY">#REF!</definedName>
    <definedName name="HCD_LGTCOND_QTY">#REF!</definedName>
    <definedName name="HCD_LIGHTCOND_QTY">#REF!</definedName>
    <definedName name="HCD_MCC480_HRS">#REF!</definedName>
    <definedName name="HCD_MCC480_LAB">#REF!</definedName>
    <definedName name="HCD_MCC480_MAT">#REF!</definedName>
    <definedName name="HCD_MCC480_QTY">#REF!</definedName>
    <definedName name="HCD_MCC480_SC">#REF!</definedName>
    <definedName name="HCD_MCC480_SCHRS">#REF!</definedName>
    <definedName name="HCD_METCOND_HRS">#REF!</definedName>
    <definedName name="HCD_METCOND_LAB">#REF!</definedName>
    <definedName name="HCD_METCOND_MAT">#REF!</definedName>
    <definedName name="HCD_METCOND_QTY">#REF!</definedName>
    <definedName name="HCD_METCOND_SC">#REF!</definedName>
    <definedName name="HCD_METCOND_SCHRS">#REF!</definedName>
    <definedName name="HCD_METEMBCOND_HRS">#REF!</definedName>
    <definedName name="HCD_METEMBCOND_LAB">#REF!</definedName>
    <definedName name="HCD_METEMBCOND_MAT">#REF!</definedName>
    <definedName name="HCD_METEMBCOND_QTY">#REF!</definedName>
    <definedName name="HCD_METEMBCOND_SC">#REF!</definedName>
    <definedName name="HCD_METEMBCOND_SCHRS">#REF!</definedName>
    <definedName name="HCD_MISCPNLS_HRS">#REF!</definedName>
    <definedName name="HCD_MISCPNLS_LAB">#REF!</definedName>
    <definedName name="HCD_MISCPNLS_MAT">#REF!</definedName>
    <definedName name="HCD_MISCPNLS_QTY">#REF!</definedName>
    <definedName name="HCD_MISCPNLS_SC">#REF!</definedName>
    <definedName name="HCD_MISCPNLS_SCHRS">#REF!</definedName>
    <definedName name="HCD_NMETCOND_HRS">#REF!</definedName>
    <definedName name="HCD_NMETCOND_LAB">#REF!</definedName>
    <definedName name="HCD_NMETCOND_MAT">#REF!</definedName>
    <definedName name="HCD_NMETCOND_QTY">#REF!</definedName>
    <definedName name="HCD_NMETCOND_SC">#REF!</definedName>
    <definedName name="HCD_NMETCOND_SCHRS">#REF!</definedName>
    <definedName name="HCD_OTDRFIXT_QTY">#REF!</definedName>
    <definedName name="HCD_OTHEREQ_HRS">#REF!</definedName>
    <definedName name="HCD_OTHEREQ_LAB">#REF!</definedName>
    <definedName name="HCD_OTHEREQ_MAT">#REF!</definedName>
    <definedName name="HCD_OTHEREQ_QTY">#REF!</definedName>
    <definedName name="HCD_OTHEREQ_SC">#REF!</definedName>
    <definedName name="HCD_OTHEREQ_SCHRS">#REF!</definedName>
    <definedName name="HCD_PNLS_QTY">#REF!</definedName>
    <definedName name="HCD_POLEFIXT_QTY">#REF!</definedName>
    <definedName name="HCD_RACKTRAY_QTY">#REF!</definedName>
    <definedName name="HCD_RECEPT_QTY">#REF!</definedName>
    <definedName name="HCD_SCHCOND_HRS">#REF!</definedName>
    <definedName name="HCD_SCHCOND_LAB">#REF!</definedName>
    <definedName name="HCD_SCHCOND_MAT">#REF!</definedName>
    <definedName name="HCD_SCHCOND_SC">#REF!</definedName>
    <definedName name="HCD_SCHCOND_SCHRS">#REF!</definedName>
    <definedName name="HCD_SWGR_HRS">#REF!</definedName>
    <definedName name="HCD_SWGR_LAB">#REF!</definedName>
    <definedName name="HCD_SWGR_MAT">#REF!</definedName>
    <definedName name="HCD_SWGR_QTY">#REF!</definedName>
    <definedName name="HCD_SWGR_SC">#REF!</definedName>
    <definedName name="HCD_SWGR_SCHRS">#REF!</definedName>
    <definedName name="HCD_SWYD_HRS">#REF!</definedName>
    <definedName name="HCD_SWYD_LAB">#REF!</definedName>
    <definedName name="HCD_SWYD_MAT">#REF!</definedName>
    <definedName name="HCD_SWYD_QTY">#REF!</definedName>
    <definedName name="HCD_SWYD_SC">#REF!</definedName>
    <definedName name="HCD_SWYD_SCHRS">#REF!</definedName>
    <definedName name="HCD_TL_HRS">#REF!</definedName>
    <definedName name="HCD_TL_LAB">#REF!</definedName>
    <definedName name="HCD_TL_MAT">#REF!</definedName>
    <definedName name="HCD_TL_QTY">#REF!</definedName>
    <definedName name="HCD_TL_SC">#REF!</definedName>
    <definedName name="HCD_TL_SCHRS">#REF!</definedName>
    <definedName name="HCD_TRAY_HRS">#REF!</definedName>
    <definedName name="HCD_TRAY_LAB">#REF!</definedName>
    <definedName name="HCD_TRAY_MAT">#REF!</definedName>
    <definedName name="HCD_TRAY_QTY">#REF!</definedName>
    <definedName name="HCD_TRAY_SC">#REF!</definedName>
    <definedName name="HCD_TRAY_SCHRS">#REF!</definedName>
    <definedName name="HCD_UNSCHCBL_HRS">#REF!</definedName>
    <definedName name="HCD_UNSCHCBL_LAB">#REF!</definedName>
    <definedName name="HCD_UNSCHCBL_MAT">#REF!</definedName>
    <definedName name="HCD_UNSCHCBL_QTY">#REF!</definedName>
    <definedName name="HCD_UNSCHCBL_SC">#REF!</definedName>
    <definedName name="HCD_UNSCHCBL_SCHRS">#REF!</definedName>
    <definedName name="HCD_UNSCHCOND_HRS">#REF!</definedName>
    <definedName name="HCD_UNSCHCOND_LAB">#REF!</definedName>
    <definedName name="HCD_UNSCHCOND_MAT">#REF!</definedName>
    <definedName name="HCD_UNSCHCOND_QTY">#REF!</definedName>
    <definedName name="HCD_UNSCHCOND_SC">#REF!</definedName>
    <definedName name="HCD_UNSCHCOND_SCHRS">#REF!</definedName>
    <definedName name="HCD_XFMR_HRS">#REF!</definedName>
    <definedName name="HCD_XFMR_LAB">#REF!</definedName>
    <definedName name="HCD_XFMR_MAT">#REF!</definedName>
    <definedName name="HCD_XFMR_QTY">#REF!</definedName>
    <definedName name="HCD_XFMR_SC">#REF!</definedName>
    <definedName name="HCD_XFMR_SCHRS">#REF!</definedName>
    <definedName name="HCDNMETCOND_HRS">#REF!</definedName>
    <definedName name="HCDNMETCOND_LAB">#REF!</definedName>
    <definedName name="HCDNMETCOND_MAT">#REF!</definedName>
    <definedName name="HCDNMETCOND_SC">#REF!</definedName>
    <definedName name="head1">'[3]Raw Data'!$A$1:$H$1</definedName>
    <definedName name="Header_Row" localSheetId="1">ROW(#REF!)</definedName>
    <definedName name="Header_Row">ROW(#REF!)</definedName>
    <definedName name="HEAT_TRACE">#REF!</definedName>
    <definedName name="HEAT_TRACE_PROT">#REF!</definedName>
    <definedName name="Home_Ofc_OT">'[3]Raw Data'!$A$1:$M$32</definedName>
    <definedName name="Home_Ofc_ST">[0]!Home_Ofc</definedName>
    <definedName name="HOURS_A">'[3]Raw Data'!$A$7:$O$227</definedName>
    <definedName name="HOURS_C">'[3]Raw Data'!$A$261:$O$274</definedName>
    <definedName name="Hours_Per_Month_For_Recitals">#REF!</definedName>
    <definedName name="Hours_Per_Month_For_Ss_And_FCs">#REF!</definedName>
    <definedName name="HpGPMFth">IF(#REF!&lt;&gt;0,(ROUND(#REF!*#REF!/3364*1.33,0)),0)</definedName>
    <definedName name="HRSG_Boiler_Conc">#REF!</definedName>
    <definedName name="HTML_CodePage" hidden="1">1252</definedName>
    <definedName name="HTML_Control" hidden="1">{"'Appendix 3 Currency'!$A$1:$U$96"}</definedName>
    <definedName name="HTML_Description" hidden="1">""</definedName>
    <definedName name="HTML_Email" hidden="1">""</definedName>
    <definedName name="HTML_Header" hidden="1">"Appendix 3 Currency"</definedName>
    <definedName name="HTML_LastUpdate" hidden="1">"2/2/99"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"Q:\zteve\html\Files\cashflow.htm"</definedName>
    <definedName name="HTML_Title" hidden="1">"Cash Flow Form"</definedName>
    <definedName name="HTR_COUNT">#REF!</definedName>
    <definedName name="Included">[12]BOQ!#REF!</definedName>
    <definedName name="INDEX">#REF!</definedName>
    <definedName name="INDEX_1">#REF!</definedName>
    <definedName name="INDEX_2">#REF!</definedName>
    <definedName name="INDIRECT_CITY">#REF!</definedName>
    <definedName name="INDIRECT_ESC">#REF!</definedName>
    <definedName name="INDIRECT_MATRL_UNIT_COST">'[3]Raw Data'!#REF!,'[3]Raw Data'!#REF!,'[3]Raw Data'!#REF!,'[3]Raw Data'!#REF!,'[3]Raw Data'!#REF!,'[3]Raw Data'!#REF!,'[3]Raw Data'!#REF!</definedName>
    <definedName name="INDIRECT_OLD_CITY">#REF!</definedName>
    <definedName name="INDIRECT_OLD_ESC">#REF!</definedName>
    <definedName name="INDIRECT_OLD_PROD">#REF!</definedName>
    <definedName name="INDIRECT_OLD_WAGE">#REF!</definedName>
    <definedName name="INDIRECT_PCT_LABOR_COST">'[3]Raw Data'!$G$12:$G$16,'[3]Raw Data'!$G$19:$G$30,'[3]Raw Data'!$G$33:$G$36,'[3]Raw Data'!$G$39:$G$40,'[3]Raw Data'!$G$42:$G$48,'[3]Raw Data'!$G$51:$G$55,'[3]Raw Data'!$G$66</definedName>
    <definedName name="INDIRECT_PROD">#REF!</definedName>
    <definedName name="INDIRECT_WAGE">#REF!</definedName>
    <definedName name="INDOOR_COND">#REF!</definedName>
    <definedName name="industry">#REF!</definedName>
    <definedName name="input_index">#REF!</definedName>
    <definedName name="InputData">[20]Testing!$E$8:$E$12,[20]Testing!$E$15:$E$18,[20]Testing!$E$21:$E$23,[20]Testing!$E$26:$E$27,[20]Testing!$E$30:$E$33,[20]Testing!$E$35:$E$37,[20]Testing!$D$43:$F$47</definedName>
    <definedName name="Inst.">#REF!</definedName>
    <definedName name="INST60_OLD_CITY">#REF!</definedName>
    <definedName name="INST60_OLD_ESC">#REF!</definedName>
    <definedName name="INST60_OLD_PROD">#REF!</definedName>
    <definedName name="INST60_OLD_WAGE">#REF!</definedName>
    <definedName name="INSTR">#REF!</definedName>
    <definedName name="INSTR_REMARKS">#REF!</definedName>
    <definedName name="INSTR_STANDS">#REF!</definedName>
    <definedName name="INSTR_TUBING">#REF!</definedName>
    <definedName name="INSTR60_CITY">#REF!</definedName>
    <definedName name="INSTR60_ESC">#REF!</definedName>
    <definedName name="INSTR60_HRS">#REF!</definedName>
    <definedName name="INSTR60_LAB">#REF!</definedName>
    <definedName name="INSTR60_MAT">#REF!</definedName>
    <definedName name="INSTR60_PROD">#REF!</definedName>
    <definedName name="INSTR60_SC">#REF!</definedName>
    <definedName name="INSTR60_SCHRS">#REF!</definedName>
    <definedName name="INSTR60_TOT">#REF!</definedName>
    <definedName name="INSTR60_WAGE">#REF!</definedName>
    <definedName name="INSULATION">#REF!</definedName>
    <definedName name="Insurance">'[3]Raw Data'!$D$20</definedName>
    <definedName name="Int" localSheetId="1">#REF!</definedName>
    <definedName name="Int" localSheetId="2">#REF!</definedName>
    <definedName name="Int">#REF!</definedName>
    <definedName name="Interest_Rate" localSheetId="1">#REF!</definedName>
    <definedName name="Interest_Rate" localSheetId="2">#REF!</definedName>
    <definedName name="Interest_Rate">#REF!</definedName>
    <definedName name="ISSUE">#REF!</definedName>
    <definedName name="ITEM">#REF!</definedName>
    <definedName name="iteration">[21]!iteration</definedName>
    <definedName name="ITL">'[3]Raw Data'!$C$59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ob_No">#REF!</definedName>
    <definedName name="JobDate">#REF!</definedName>
    <definedName name="k">#REF!</definedName>
    <definedName name="kFOB">'[22]CIF COST ITEM'!#REF!</definedName>
    <definedName name="kIF">'[22]CIF COST ITEM'!#REF!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loc">'[22]CIF COST ITEM'!#REF!</definedName>
    <definedName name="Labor">#N/A</definedName>
    <definedName name="LABOR_C">'[3]Raw Data'!#REF!</definedName>
    <definedName name="LABOR1">#N/A</definedName>
    <definedName name="Last_Row" localSheetId="1">IF('Cash Flow'!Values_Entered,'Cash Flow'!Header_Row+'Cash Flow'!Number_of_Payments,'Cash Flow'!Header_Row)</definedName>
    <definedName name="Last_Row" localSheetId="2">IF('Profit &amp; Loss'!Values_Entered,Header_Row+'Profit &amp; Loss'!Number_of_Payments,Header_Row)</definedName>
    <definedName name="Last_Row">IF(Values_Entered,Header_Row+Number_of_Payments,Header_Row)</definedName>
    <definedName name="LCC_EXPAT">'[3]Raw Data'!$D$7</definedName>
    <definedName name="LCC_LOCAL">'[3]Raw Data'!$D$8</definedName>
    <definedName name="Lest">#REF!</definedName>
    <definedName name="LIGHTING">#REF!</definedName>
    <definedName name="LINE">#REF!</definedName>
    <definedName name="LINE1">#REF!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ll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oan_Amount" localSheetId="1">#REF!</definedName>
    <definedName name="Loan_Amount" localSheetId="2">#REF!</definedName>
    <definedName name="Loan_Amount">#REF!</definedName>
    <definedName name="Loan_Start" localSheetId="1">#REF!</definedName>
    <definedName name="Loan_Start" localSheetId="2">#REF!</definedName>
    <definedName name="Loan_Start">#REF!</definedName>
    <definedName name="Loan_Years" localSheetId="1">#REF!</definedName>
    <definedName name="Loan_Years" localSheetId="2">#REF!</definedName>
    <definedName name="Loan_Years">#REF!</definedName>
    <definedName name="Location">#REF!</definedName>
    <definedName name="london">'[3]Raw Data'!#REF!</definedName>
    <definedName name="LookPump">IF(VLOOKUP(#REF!,LookupPump,2)="HELP","HELP",VLOOKUP(#REF!,LookupPump,2))</definedName>
    <definedName name="LookPump1">IF(VLOOKUP([6]Option!$O1,LookupPump,2)="HELP","HELP",VLOOKUP([6]Option!$O1,LookupPump,2))</definedName>
    <definedName name="LookupPump">#REF!</definedName>
    <definedName name="LTG_ALS">#REF!</definedName>
    <definedName name="LTG_CONDUIT">#REF!</definedName>
    <definedName name="LTG_INDOOR">#REF!</definedName>
    <definedName name="LTG_OUTDOOR">#REF!</definedName>
    <definedName name="LTG_POLES">#REF!</definedName>
    <definedName name="LTG_PWR_EQUIP">#REF!</definedName>
    <definedName name="LTG_WIRE">#REF!</definedName>
    <definedName name="MAIL">#REF!</definedName>
    <definedName name="MAN_HRS">'[3]Raw Data'!$E$15</definedName>
    <definedName name="MAN_LAB">'[3]Raw Data'!$D$15</definedName>
    <definedName name="Management_Fee_at_Risk">'[3]Raw Data'!#REF!</definedName>
    <definedName name="management_graph">'[3]Raw Data'!#REF!</definedName>
    <definedName name="management_schedule">'[3]Raw Data'!$A$2:$T$49</definedName>
    <definedName name="MANHOLE">#REF!</definedName>
    <definedName name="MATH_CHK_AFTER_ELEC">#REF!</definedName>
    <definedName name="MATH_CHK_BEFORE_ELEC">#REF!</definedName>
    <definedName name="MATH_CHK_BOX_ELEC">#REF!</definedName>
    <definedName name="MATH_CHK_DATE_ELEC">#REF!</definedName>
    <definedName name="MATH_CHK_DELTA_ELEC">#REF!</definedName>
    <definedName name="MATH_CHK_STAT_ELEC">#REF!</definedName>
    <definedName name="MATL">#N/A</definedName>
    <definedName name="MATL_DISC_AG_COND">#REF!</definedName>
    <definedName name="MATL_DISC_DB">#REF!</definedName>
    <definedName name="MATL_DISC_EMB_COND">#REF!</definedName>
    <definedName name="MATL_DISC_MV">#REF!</definedName>
    <definedName name="MATL_DISC_OTHER">#REF!</definedName>
    <definedName name="MATL_DISC_TRAY">#REF!</definedName>
    <definedName name="MATL1">#N/A</definedName>
    <definedName name="ME_Salary">'[3]Raw Data'!#REF!</definedName>
    <definedName name="MECH_INSTR">#REF!</definedName>
    <definedName name="MECH30_CITY">#REF!</definedName>
    <definedName name="MECH30_ESC">#REF!</definedName>
    <definedName name="MECH30_OLD_CITY">#REF!</definedName>
    <definedName name="MECH30_OLD_ESC">#REF!</definedName>
    <definedName name="MECH30_OLD_PROD">#REF!</definedName>
    <definedName name="MECH30_OLD_WAGE">#REF!</definedName>
    <definedName name="MECH30_PROD">#REF!</definedName>
    <definedName name="MECH30_WAGE">#REF!</definedName>
    <definedName name="MENU">'[23]③赤紙(日文)'!$C$7</definedName>
    <definedName name="MH">#REF!</definedName>
    <definedName name="MH_HH">#REF!</definedName>
    <definedName name="MHRS_CONDENSER">#REF!</definedName>
    <definedName name="MHRS_GTG">#REF!</definedName>
    <definedName name="MHRS_STG">#REF!</definedName>
    <definedName name="MIDPOINT">'[3]Raw Data'!$Y$231</definedName>
    <definedName name="milan">'[3]Raw Data'!#REF!</definedName>
    <definedName name="MISC">#REF!</definedName>
    <definedName name="Misc_Steel_1">#REF!</definedName>
    <definedName name="MIsc_Steel_10">#REF!</definedName>
    <definedName name="Misc_Steel_100">#REF!</definedName>
    <definedName name="MIsc_Steel_20">#REF!</definedName>
    <definedName name="Misc_Steel_30">#REF!</definedName>
    <definedName name="MIsc_Steel_40">#REF!</definedName>
    <definedName name="Misc_Steel_50">#REF!</definedName>
    <definedName name="Misc_Steel_60">#REF!</definedName>
    <definedName name="MIsc_Steel_70">#REF!</definedName>
    <definedName name="Misc_Steel_80">#REF!</definedName>
    <definedName name="Misc_Steel_90">#REF!</definedName>
    <definedName name="MONTH">'[3]Raw Data'!$AM$193</definedName>
    <definedName name="MONTHS">'[3]Raw Data'!$AH$201:$AH$260</definedName>
    <definedName name="Motor_Hp">#REF!</definedName>
    <definedName name="MOTOR_HP_OFFSITE">#REF!</definedName>
    <definedName name="MOTOR_HP_PB">#REF!</definedName>
    <definedName name="MOTOR_HP_PB10">#REF!</definedName>
    <definedName name="MOTOR_HP_PB100">#REF!</definedName>
    <definedName name="MOTOR_HP_PB1000">#REF!</definedName>
    <definedName name="MOTOR_HP_PB10000">#REF!</definedName>
    <definedName name="MOTOR_HP_PB15000">#REF!</definedName>
    <definedName name="MOTOR_HP_PB200">#REF!</definedName>
    <definedName name="MOTOR_HP_PB2000">#REF!</definedName>
    <definedName name="MOTOR_HP_PB25">#REF!</definedName>
    <definedName name="MOTOR_HP_PB3000">#REF!</definedName>
    <definedName name="MOTOR_HP_PB400">#REF!</definedName>
    <definedName name="MOTOR_HP_PB4000">#REF!</definedName>
    <definedName name="MOTOR_HP_PB50">#REF!</definedName>
    <definedName name="MOTOR_HP_PB500">#REF!</definedName>
    <definedName name="MOTOR_HP_PB5000">#REF!</definedName>
    <definedName name="MOTOR_HP_PB7500">#REF!</definedName>
    <definedName name="MOTOR_HP_YARD">#REF!</definedName>
    <definedName name="MOTOR_HP_YARD10">#REF!</definedName>
    <definedName name="MOTOR_HP_YARD100">#REF!</definedName>
    <definedName name="MOTOR_HP_YARD1000">#REF!</definedName>
    <definedName name="MOTOR_HP_YARD10000">#REF!</definedName>
    <definedName name="MOTOR_HP_YARD15000">#REF!</definedName>
    <definedName name="MOTOR_HP_YARD200">#REF!</definedName>
    <definedName name="MOTOR_HP_YARD2000">#REF!</definedName>
    <definedName name="MOTOR_HP_YARD25">#REF!</definedName>
    <definedName name="MOTOR_HP_YARD3000">#REF!</definedName>
    <definedName name="MOTOR_HP_YARD400">#REF!</definedName>
    <definedName name="MOTOR_HP_YARD4000">#REF!</definedName>
    <definedName name="MOTOR_HP_YARD50">#REF!</definedName>
    <definedName name="MOTOR_HP_YARD500">#REF!</definedName>
    <definedName name="MOTOR_HP_YARD5000">#REF!</definedName>
    <definedName name="MOTOR_HP_YARD7500">#REF!</definedName>
    <definedName name="MTHS_TO_DEL">'[3]Raw Data'!#REF!</definedName>
    <definedName name="mup">#REF!</definedName>
    <definedName name="MWeGross">#REF!</definedName>
    <definedName name="MWeNet">#REF!</definedName>
    <definedName name="n">#REF!</definedName>
    <definedName name="needle">#REF!</definedName>
    <definedName name="NIPP">#REF!</definedName>
    <definedName name="NN">#REF!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R">'[3]Raw Data'!$D$22</definedName>
    <definedName name="No_of_Hollidays">#REF!</definedName>
    <definedName name="No_Ramadan_Days">#REF!</definedName>
    <definedName name="No_Week_Days">#REF!</definedName>
    <definedName name="No_Weekend_Days">#REF!</definedName>
    <definedName name="nonreimb">'[3]Raw Data'!#REF!</definedName>
    <definedName name="nr">#REF!</definedName>
    <definedName name="NR126B">#REF!</definedName>
    <definedName name="Num_Pmt_Per_Year" localSheetId="1">#REF!</definedName>
    <definedName name="Num_Pmt_Per_Year" localSheetId="2">#REF!</definedName>
    <definedName name="Num_Pmt_Per_Year">#REF!</definedName>
    <definedName name="Number_of_Payments" localSheetId="1">MATCH(0.01,'Cash Flow'!End_Bal,-1)+1</definedName>
    <definedName name="Number_of_Payments" localSheetId="2">MATCH(0.01,'Profit &amp; Loss'!End_Bal,-1)+1</definedName>
    <definedName name="Number_of_Payments">MATCH(0.01,End_Bal,-1)+1</definedName>
    <definedName name="O">#REF!</definedName>
    <definedName name="O.">#REF!</definedName>
    <definedName name="OD_FACTOR">#REF!</definedName>
    <definedName name="ODC">'[3]Raw Data'!$D$17</definedName>
    <definedName name="ODC_Allowance_Rates">#REF!</definedName>
    <definedName name="Oest">#REF!</definedName>
    <definedName name="Office_Charge_Rate">#REF!</definedName>
    <definedName name="Office_Supplies_Unit_Rate">#REF!</definedName>
    <definedName name="Offices">#REF!</definedName>
    <definedName name="oldprinttotal">'[3]Raw Data'!$A$1:$CE$126</definedName>
    <definedName name="OM">'[3]Raw Data'!$AJ$201:$AJ$260</definedName>
    <definedName name="OO">#REF!</definedName>
    <definedName name="OPTIONS">'[3]Raw Data'!#REF!</definedName>
    <definedName name="Orange">'[3]Raw Data'!$C$30:$E$32</definedName>
    <definedName name="OSBL_Costs">#REF!</definedName>
    <definedName name="OSBL_Mhrs">#REF!</definedName>
    <definedName name="OTH_DIR">'[3]Raw Data'!$AP$310</definedName>
    <definedName name="OTHER">#REF!</definedName>
    <definedName name="OTHER_PRICING">#REF!</definedName>
    <definedName name="other_schedule">'[3]Raw Data'!$A$2:$T$49</definedName>
    <definedName name="OTHER_VALVES">#REF!</definedName>
    <definedName name="OUTDOOR_COND">#REF!</definedName>
    <definedName name="PA_CABLE">#REF!</definedName>
    <definedName name="PA_CONDUIT">#REF!</definedName>
    <definedName name="PA_EQUIP">#REF!</definedName>
    <definedName name="Page">#REF!</definedName>
    <definedName name="PAGE1">'[3]Raw Data'!#REF!</definedName>
    <definedName name="PAGE2">'[3]Raw Data'!$B$3:$G$61</definedName>
    <definedName name="PAGE3">'[3]Raw Data'!$J$64:$O$123</definedName>
    <definedName name="PAGE4">'[3]Raw Data'!$S$125:$U$182</definedName>
    <definedName name="PAGE5_21">#REF!</definedName>
    <definedName name="PAR_1">#REF!</definedName>
    <definedName name="PAR_2">#REF!</definedName>
    <definedName name="PAR_3">#REF!</definedName>
    <definedName name="PAR_4">#REF!</definedName>
    <definedName name="PAR_5">#REF!</definedName>
    <definedName name="PAR_6">#REF!</definedName>
    <definedName name="PAR_7">#REF!</definedName>
    <definedName name="Parm_Civil_Build_01">#REF!</definedName>
    <definedName name="Parm_Civil_Build_02">#REF!</definedName>
    <definedName name="Parm_Civil_Build_03">#REF!</definedName>
    <definedName name="Parm_Civil_Build_04">#REF!</definedName>
    <definedName name="Parm_Civil_Build_05">#REF!</definedName>
    <definedName name="Parm_Civil_Build_06">#REF!</definedName>
    <definedName name="Parm_Civil_Build_07">#REF!</definedName>
    <definedName name="Parm_Civil_Build_08">#REF!</definedName>
    <definedName name="Parm_Civil_Build_09">#REF!</definedName>
    <definedName name="Parm_Civil_Build_10">#REF!</definedName>
    <definedName name="Parm_Civil_Build_11">#REF!</definedName>
    <definedName name="Parm_Civil_Build_12">#REF!</definedName>
    <definedName name="Parm_Civil_Build_13">#REF!</definedName>
    <definedName name="Parm_Civil_Build_14">#REF!</definedName>
    <definedName name="Parm_Civil_Build_15">#REF!</definedName>
    <definedName name="Parm_Civil_Build_16">#REF!</definedName>
    <definedName name="Parm_Civil_Build_17">#REF!</definedName>
    <definedName name="Parm_Civil_Build_18">#REF!</definedName>
    <definedName name="Parm_Civil_Build_19">#REF!</definedName>
    <definedName name="Parm_Civil_Build_20">#REF!</definedName>
    <definedName name="Parm_Civil_Build_21">#REF!</definedName>
    <definedName name="Parm_Civil_Parm_01">#REF!</definedName>
    <definedName name="Parm_Civil_Parm_02">#REF!</definedName>
    <definedName name="Parm_Civil_Parm_03">#REF!</definedName>
    <definedName name="Parm_Civil_Parm_04">#REF!</definedName>
    <definedName name="Parm_Civil_Parm_05">#REF!</definedName>
    <definedName name="Parm_Civil_Parm_06">#REF!</definedName>
    <definedName name="Parm_Civil_Parm_07">#REF!</definedName>
    <definedName name="Parm_Civil_Parm_08">#REF!</definedName>
    <definedName name="Parm_Civil_Parm_09">#REF!</definedName>
    <definedName name="Parm_Civil_Parm_10">#REF!</definedName>
    <definedName name="Parm_Civil_Parm_11">#REF!</definedName>
    <definedName name="Parm_Civil_Parm_12">#REF!</definedName>
    <definedName name="Parm_Civil_Parm_13">#REF!</definedName>
    <definedName name="Parm_Civil_Parm_14">#REF!</definedName>
    <definedName name="Parm_Civil_Parm_15">#REF!</definedName>
    <definedName name="Parm_Civil_Parm_16">#REF!</definedName>
    <definedName name="Parm_Civil_Parm_17">#REF!</definedName>
    <definedName name="Parm_Civil_Parm_18">#REF!</definedName>
    <definedName name="Parm_Civil_Site_01">#REF!</definedName>
    <definedName name="Parm_Civil_Site_02">#REF!</definedName>
    <definedName name="Parm_Civil_Site_03">#REF!</definedName>
    <definedName name="Parm_Civil_Site_04">#REF!</definedName>
    <definedName name="Parm_Civil_Site_05">#REF!</definedName>
    <definedName name="Parm_Civil_Site_06">#REF!</definedName>
    <definedName name="Parm_Civil_Site_07">#REF!</definedName>
    <definedName name="Parm_Civil_Site_08">#REF!</definedName>
    <definedName name="Parm_Civil_Site_09">#REF!</definedName>
    <definedName name="Parm_Civil_Site_10">#REF!</definedName>
    <definedName name="Parm_Civil_Site_11">#REF!</definedName>
    <definedName name="Parm_Civil_Site_12">#REF!</definedName>
    <definedName name="Parm_Civil_Site_13">#REF!</definedName>
    <definedName name="Parm_Civil_Site_14">#REF!</definedName>
    <definedName name="Parm_Civil_Site_15">#REF!</definedName>
    <definedName name="Parm_Civil_Site_16">#REF!</definedName>
    <definedName name="Parm_Civil_Site_17">#REF!</definedName>
    <definedName name="Parm_Civil_Site_18">#REF!</definedName>
    <definedName name="Parm_Civil_Site_19">#REF!</definedName>
    <definedName name="Parm_Civil_Site_20">#REF!</definedName>
    <definedName name="Parm_Civil_Site_21">#REF!</definedName>
    <definedName name="Parm_Civil_Site_22">#REF!</definedName>
    <definedName name="Parm_Civil_Site_23">#REF!</definedName>
    <definedName name="Parm_Elect_Switchgear_01">#REF!</definedName>
    <definedName name="Parm_Elect_Switchgear_02">#REF!</definedName>
    <definedName name="Parm_Elect_Switchgear_03">#REF!</definedName>
    <definedName name="Parm_Elect_Switchgear_04">#REF!</definedName>
    <definedName name="Parm_Elect_Switchgear_05">#REF!</definedName>
    <definedName name="Parm_Elect_Switchgear_06">#REF!</definedName>
    <definedName name="Parm_Elect_Switchgear_07">#REF!</definedName>
    <definedName name="Parm_Elect_Switchgear_08">#REF!</definedName>
    <definedName name="Parm_Elect_Switchgear_09">#REF!</definedName>
    <definedName name="Parm_Elect_Switchgear_10">#REF!</definedName>
    <definedName name="Parm_Elect_Switchgear_11">#REF!</definedName>
    <definedName name="Parm_Elect_Switchgear_12">#REF!</definedName>
    <definedName name="Parm_Elect_Switchgear_13">#REF!</definedName>
    <definedName name="Parm_Elect_Switchgear_14">#REF!</definedName>
    <definedName name="Parm_Elect_Switchgear_15">#REF!</definedName>
    <definedName name="Parm_Elect_Switchgear_16">#REF!</definedName>
    <definedName name="Parm_Elect_Switchgear_17">#REF!</definedName>
    <definedName name="Parm_Elect_Switchgear_18">#REF!</definedName>
    <definedName name="Parm_Elect_Switchgear_19">#REF!</definedName>
    <definedName name="Parm_Elect_Switchgear_20">#REF!</definedName>
    <definedName name="Parm_Elect_Switchgear_21">#REF!</definedName>
    <definedName name="Parm_Elect_Switchyd_01">#REF!</definedName>
    <definedName name="Parm_Elect_Switchyd_02">#REF!</definedName>
    <definedName name="Parm_Elect_Switchyd_03">#REF!</definedName>
    <definedName name="Parm_Elect_Switchyd_04">#REF!</definedName>
    <definedName name="Parm_Elect_Switchyd_05">#REF!</definedName>
    <definedName name="Parm_Elect_Switchyd_06">#REF!</definedName>
    <definedName name="Parm_Elect_Switchyd_07">#REF!</definedName>
    <definedName name="Parm_Elect_Switchyd_08">#REF!</definedName>
    <definedName name="Parm_Elect_Switchyd_09">#REF!</definedName>
    <definedName name="Parm_Elect_Switchyd_10">#REF!</definedName>
    <definedName name="Parm_Elect_Switchyd_11">#REF!</definedName>
    <definedName name="Parm_Elect_Switchyd_12">#REF!</definedName>
    <definedName name="Parm_Elect_Switchyd_13">#REF!</definedName>
    <definedName name="Parm_Elect_Switchyd_14">#REF!</definedName>
    <definedName name="Parm_Elect_Switchyd_15">#REF!</definedName>
    <definedName name="Parm_Elect_Switchyd_16">#REF!</definedName>
    <definedName name="Parm_Elect_Switchyd_17">#REF!</definedName>
    <definedName name="Parm_Elect_Switchyd_18">#REF!</definedName>
    <definedName name="Parm_Elect_Switchyd_19">#REF!</definedName>
    <definedName name="Parm_Elect_Switchyd_20">#REF!</definedName>
    <definedName name="Parm_Elect_Switchyd_21">#REF!</definedName>
    <definedName name="Parm_Elect_Transfmr_01">#REF!</definedName>
    <definedName name="Parm_Elect_Transfmr_02">#REF!</definedName>
    <definedName name="Parm_Elect_Transfmr_03">#REF!</definedName>
    <definedName name="Parm_Elect_Transfmr_04">#REF!</definedName>
    <definedName name="Parm_Elect_Transfmr_05">#REF!</definedName>
    <definedName name="Parm_Elect_Transfmr_06">#REF!</definedName>
    <definedName name="Parm_Elect_Transfmr_07">#REF!</definedName>
    <definedName name="Parm_Elect_Transfmr_08">#REF!</definedName>
    <definedName name="Parm_Elect_Transfmr_09">#REF!</definedName>
    <definedName name="Parm_Elect_Transfmr_10">#REF!</definedName>
    <definedName name="Parm_Elect_Transfmr_11">#REF!</definedName>
    <definedName name="Parm_Elect_Transfmr_12">#REF!</definedName>
    <definedName name="Parm_Elect_Transfmr_13">#REF!</definedName>
    <definedName name="Parm_Elect_Transfmr_14">#REF!</definedName>
    <definedName name="Parm_Elect_Transfmr_15">#REF!</definedName>
    <definedName name="Parm_Elect_Transfmr_16">#REF!</definedName>
    <definedName name="Parm_Elect_Transfmr_17">#REF!</definedName>
    <definedName name="Parm_Elect_Transfmr_18">#REF!</definedName>
    <definedName name="Parm_Elect_Transfmr_19">#REF!</definedName>
    <definedName name="Parm_Elect_Transfmr_20">#REF!</definedName>
    <definedName name="Parm_Elect_Transfmr_21">#REF!</definedName>
    <definedName name="Parm_Elect_Transfmr_22">#REF!</definedName>
    <definedName name="Parm_Elect_Transfmr_23">#REF!</definedName>
    <definedName name="Parm_Elect_Transfmr_24">#REF!</definedName>
    <definedName name="Parm_Elect_Transfmr_25">#REF!</definedName>
    <definedName name="Parm_Elect_Transfmr_26">#REF!</definedName>
    <definedName name="Parm_Elect_Transfmr_27">#REF!</definedName>
    <definedName name="Parm_Elect_Transfmr_28">#REF!</definedName>
    <definedName name="Parm_Elect_Transfmr_29">#REF!</definedName>
    <definedName name="Parm_Elect_Transfmr_30">#REF!</definedName>
    <definedName name="Parm_Elect_Transfmr_31">#REF!</definedName>
    <definedName name="Parm_Elect_Transfmr_32">#REF!</definedName>
    <definedName name="Parm_Elect_Transfmr_33">#REF!</definedName>
    <definedName name="Parm_Elect_Transfmr_34">#REF!</definedName>
    <definedName name="Parm_Elect_Transfmr_35">#REF!</definedName>
    <definedName name="Parm_Elect_Transfmr_36">#REF!</definedName>
    <definedName name="Parm_Elect_Transfmr_37">#REF!</definedName>
    <definedName name="Parm_Elect_Transfmr_38">#REF!</definedName>
    <definedName name="Parm_Elect_Transfmr_39">#REF!</definedName>
    <definedName name="Parm_Elect_Transfmr_40">#REF!</definedName>
    <definedName name="Parm_Elect_Transfmr_41">#REF!</definedName>
    <definedName name="Parm_Elect_Transfmr_42">#REF!</definedName>
    <definedName name="Parm_Elect_Transfmr_43">#REF!</definedName>
    <definedName name="Parm_Elect_Transfmr_44">#REF!</definedName>
    <definedName name="Parm_Elect_Transfmr_45">#REF!</definedName>
    <definedName name="Parm_Elect_Transfmr_46">#REF!</definedName>
    <definedName name="Parm_Elect_Transfmr_47">#REF!</definedName>
    <definedName name="Parm_Elect_Transfmr_48">#REF!</definedName>
    <definedName name="Parm_Elect_Transfmr_49">#REF!</definedName>
    <definedName name="Parm_Elect_Transfmr_50">#REF!</definedName>
    <definedName name="Parm_Elect_Transfmr_51">#REF!</definedName>
    <definedName name="Parm_Elect_Transfmr_52">#REF!</definedName>
    <definedName name="Parm_Elect_Transfmr_53">#REF!</definedName>
    <definedName name="Parm_Elect_Transfmr_54">#REF!</definedName>
    <definedName name="Parm_Elect_Transfmr_55">#REF!</definedName>
    <definedName name="Parm_Elect_Transfmr_56">#REF!</definedName>
    <definedName name="Parm_Elect_Transfmr_57">#REF!</definedName>
    <definedName name="Parm_Elect_Transfmr_58">#REF!</definedName>
    <definedName name="Parm_Elect_Transfmr_59">#REF!</definedName>
    <definedName name="Parm_Elect_Transfmr_60">#REF!</definedName>
    <definedName name="Parm_Elect_Transfmr_61">#REF!</definedName>
    <definedName name="Parm_Elect_Transfmr_62">#REF!</definedName>
    <definedName name="Parm_Elect_Transfmr_63">#REF!</definedName>
    <definedName name="Parm_Elect_Transfmr_64">#REF!</definedName>
    <definedName name="Parm_Elect_Transfmr_65">#REF!</definedName>
    <definedName name="Parm_Elect_Transfmr_66">#REF!</definedName>
    <definedName name="Parm_Elect_Transfmr_67">#REF!</definedName>
    <definedName name="Parm_Elect_Transm_01">#REF!</definedName>
    <definedName name="Parm_Elect_Transm_02">#REF!</definedName>
    <definedName name="Parm_Elect_Transm_03">#REF!</definedName>
    <definedName name="Parm_Elect_Transm_04">#REF!</definedName>
    <definedName name="Parm_Elect_Transm_05">#REF!</definedName>
    <definedName name="Parm_Elect_Transm_06">#REF!</definedName>
    <definedName name="Parm_Elect_Transm_07">#REF!</definedName>
    <definedName name="Parm_Elect_Transm_08">#REF!</definedName>
    <definedName name="Parm_General_01">#REF!</definedName>
    <definedName name="Parm_General_02">#REF!</definedName>
    <definedName name="Parm_General_03">#REF!</definedName>
    <definedName name="Parm_General_04">#REF!</definedName>
    <definedName name="Parm_General_05">#REF!</definedName>
    <definedName name="Parm_General_06">#REF!</definedName>
    <definedName name="Parm_General_07">#REF!</definedName>
    <definedName name="Parm_General_08">#REF!</definedName>
    <definedName name="Parm_General_09">#REF!</definedName>
    <definedName name="Parm_Guar_Envirmt_01">#REF!</definedName>
    <definedName name="Parm_Guar_Envirmt_02">#REF!</definedName>
    <definedName name="Parm_Guar_Envirmt_03">#REF!</definedName>
    <definedName name="Parm_Guar_Envirmt_04">#REF!</definedName>
    <definedName name="Parm_Guar_Envirmt_05">#REF!</definedName>
    <definedName name="Parm_Guar_Envirmt_06">#REF!</definedName>
    <definedName name="Parm_Guar_Envirmt_07">#REF!</definedName>
    <definedName name="Parm_Guar_Envirmt_08">#REF!</definedName>
    <definedName name="Parm_Guar_Envirmt_09">#REF!</definedName>
    <definedName name="Parm_Guar_Envirmt_10">#REF!</definedName>
    <definedName name="Parm_Guar_Envirmt_11">#REF!</definedName>
    <definedName name="Parm_Guar_Envirmt_12">#REF!</definedName>
    <definedName name="Parm_Guar_Perf_01">#REF!</definedName>
    <definedName name="Parm_Guar_Perf_02">#REF!</definedName>
    <definedName name="Parm_Guar_Perf_03">#REF!</definedName>
    <definedName name="Parm_Guar_Perf_04">#REF!</definedName>
    <definedName name="Parm_Guar_Perf_05">#REF!</definedName>
    <definedName name="Parm_Guar_Perf_06">#REF!</definedName>
    <definedName name="Parm_Guar_Perf_07">#REF!</definedName>
    <definedName name="Parm_Guar_Perf_08">#REF!</definedName>
    <definedName name="Parm_Guar_Perf_09">#REF!</definedName>
    <definedName name="Parm_Guar_Perf_10">#REF!</definedName>
    <definedName name="Parm_Guar_Perf_11">#REF!</definedName>
    <definedName name="Parm_Guar_Perf_Marg_01">#REF!</definedName>
    <definedName name="Parm_Guar_Perf_Marg_02">#REF!</definedName>
    <definedName name="Parm_Guar_Perf_Marg_03">#REF!</definedName>
    <definedName name="Parm_Guar_Perf_Marg_04">#REF!</definedName>
    <definedName name="Parm_Guar_Perf_Marg_05">#REF!</definedName>
    <definedName name="Parm_Guar_Perf_Marg_06">#REF!</definedName>
    <definedName name="Parm_Guar_Perf_Marg_07">#REF!</definedName>
    <definedName name="Parm_Guar_Perf_Marg_08">#REF!</definedName>
    <definedName name="Parm_Guar_Perf_Marg_09">#REF!</definedName>
    <definedName name="Parm_Guar_Perf_Marg_10">#REF!</definedName>
    <definedName name="Parm_Guar_Perf_Marg_11">#REF!</definedName>
    <definedName name="Parm_Mech_Boiler_01">#REF!</definedName>
    <definedName name="Parm_Mech_Boiler_02">#REF!</definedName>
    <definedName name="Parm_Mech_Boiler_03">#REF!</definedName>
    <definedName name="Parm_Mech_Boiler_04">#REF!</definedName>
    <definedName name="Parm_Mech_Boiler_05">#REF!</definedName>
    <definedName name="Parm_Mech_Boiler_06">#REF!</definedName>
    <definedName name="Parm_Mech_Boiler_07">#REF!</definedName>
    <definedName name="Parm_Mech_Boiler_08">#REF!</definedName>
    <definedName name="Parm_Mech_Boiler_09">#REF!</definedName>
    <definedName name="Parm_Mech_Boiler_10">#REF!</definedName>
    <definedName name="Parm_Mech_Boiler_11">#REF!</definedName>
    <definedName name="Parm_Mech_Boiler_12">#REF!</definedName>
    <definedName name="Parm_Mech_Boiler_13">#REF!</definedName>
    <definedName name="Parm_Mech_Boiler_14">#REF!</definedName>
    <definedName name="Parm_Mech_Boiler_15">#REF!</definedName>
    <definedName name="Parm_Mech_Boiler_16">#REF!</definedName>
    <definedName name="Parm_Mech_Boiler_17">#REF!</definedName>
    <definedName name="Parm_Mech_Boiler_18">#REF!</definedName>
    <definedName name="Parm_Mech_Boiler_19">#REF!</definedName>
    <definedName name="Parm_Mech_Boiler_20">#REF!</definedName>
    <definedName name="Parm_Mech_Boiler_21">#REF!</definedName>
    <definedName name="Parm_Mech_Boiler_22">#REF!</definedName>
    <definedName name="Parm_Mech_Boiler_23">#REF!</definedName>
    <definedName name="Parm_Mech_Boiler_24">#REF!</definedName>
    <definedName name="Parm_Mech_BOP_01">#REF!</definedName>
    <definedName name="Parm_Mech_BOP_02">#REF!</definedName>
    <definedName name="Parm_Mech_BOP_03">#REF!</definedName>
    <definedName name="Parm_Mech_BOP_04">#REF!</definedName>
    <definedName name="Parm_Mech_BOP_05">#REF!</definedName>
    <definedName name="Parm_Mech_BOP_06">#REF!</definedName>
    <definedName name="Parm_Mech_BOP_07">#REF!</definedName>
    <definedName name="Parm_Mech_BOP_08">#REF!</definedName>
    <definedName name="Parm_Mech_BOP_09">#REF!</definedName>
    <definedName name="Parm_Mech_BOP_10">#REF!</definedName>
    <definedName name="Parm_Mech_BOP_11">#REF!</definedName>
    <definedName name="Parm_Mech_BOP_12">#REF!</definedName>
    <definedName name="Parm_Mech_BOP_13">#REF!</definedName>
    <definedName name="Parm_Mech_BOP_14">#REF!</definedName>
    <definedName name="Parm_Mech_BOP_15">#REF!</definedName>
    <definedName name="Parm_Mech_BOP_16">#REF!</definedName>
    <definedName name="Parm_Mech_BOP_17">#REF!</definedName>
    <definedName name="Parm_Mech_BOP_18">#REF!</definedName>
    <definedName name="Parm_Mech_BOP_19">#REF!</definedName>
    <definedName name="Parm_Mech_BOP_20">#REF!</definedName>
    <definedName name="Parm_Mech_BOP_21">#REF!</definedName>
    <definedName name="Parm_Mech_BOP_22">#REF!</definedName>
    <definedName name="Parm_Mech_BOP_23">#REF!</definedName>
    <definedName name="Parm_Mech_BOP_24">#REF!</definedName>
    <definedName name="Parm_Mech_BOP_25">#REF!</definedName>
    <definedName name="Parm_Mech_BOP_26">#REF!</definedName>
    <definedName name="Parm_Mech_BOP_27">#REF!</definedName>
    <definedName name="Parm_Mech_BOP_28">#REF!</definedName>
    <definedName name="Parm_Mech_BOP_29">#REF!</definedName>
    <definedName name="Parm_Mech_BOP_30">#REF!</definedName>
    <definedName name="Parm_Mech_BOP_31">#REF!</definedName>
    <definedName name="Parm_Mech_Emissions_01">#REF!</definedName>
    <definedName name="Parm_Mech_Emissions_02">#REF!</definedName>
    <definedName name="Parm_Mech_Emissions_03">#REF!</definedName>
    <definedName name="Parm_Mech_Emissions_04">#REF!</definedName>
    <definedName name="Parm_Mech_Emissions_05">#REF!</definedName>
    <definedName name="Parm_Mech_Emissions_06">#REF!</definedName>
    <definedName name="Parm_Mech_Emissions_07">#REF!</definedName>
    <definedName name="Parm_Mech_Emissions_08">#REF!</definedName>
    <definedName name="Parm_Mech_Emissions_09">#REF!</definedName>
    <definedName name="Parm_Mech_Emissions_10">#REF!</definedName>
    <definedName name="Parm_Mech_Emissions_11">#REF!</definedName>
    <definedName name="Parm_Mech_Emissions_12">#REF!</definedName>
    <definedName name="Parm_Mech_Emissions_13">#REF!</definedName>
    <definedName name="Parm_Mech_Emissions_14">#REF!</definedName>
    <definedName name="Parm_Mech_Emissions_15">#REF!</definedName>
    <definedName name="Parm_Mech_Emissions_16">#REF!</definedName>
    <definedName name="Parm_Mech_Emissions_17">#REF!</definedName>
    <definedName name="Parm_Mech_Emissions_18">#REF!</definedName>
    <definedName name="Parm_Mech_Emissions_19">#REF!</definedName>
    <definedName name="Parm_Mech_Emissions_20">#REF!</definedName>
    <definedName name="Parm_Mech_Emissions_21">#REF!</definedName>
    <definedName name="Parm_Mech_Emissions_22">#REF!</definedName>
    <definedName name="Parm_Mech_Emissions_23">#REF!</definedName>
    <definedName name="Parm_Mech_Emissions_24">#REF!</definedName>
    <definedName name="Parm_Mech_Emissions_25">#REF!</definedName>
    <definedName name="Parm_Mech_Emissions_26">#REF!</definedName>
    <definedName name="Parm_Mech_Emissions_27">#REF!</definedName>
    <definedName name="Parm_Mech_Emissions_28">#REF!</definedName>
    <definedName name="Parm_Mech_Emissions_29">#REF!</definedName>
    <definedName name="Parm_Mech_Emissions_30">#REF!</definedName>
    <definedName name="Parm_Mech_Fuel_01">#REF!</definedName>
    <definedName name="Parm_Mech_Fuel_02">#REF!</definedName>
    <definedName name="Parm_Mech_Fuel_03">#REF!</definedName>
    <definedName name="Parm_Mech_Fuel_04">#REF!</definedName>
    <definedName name="Parm_Mech_Fuel_05">#REF!</definedName>
    <definedName name="Parm_Mech_Fuel_06">#REF!</definedName>
    <definedName name="Parm_Mech_Fuel_07">#REF!</definedName>
    <definedName name="Parm_Mech_Fuel_08">#REF!</definedName>
    <definedName name="Parm_Mech_Fuel_09">#REF!</definedName>
    <definedName name="Parm_Mech_Fuel_10">#REF!</definedName>
    <definedName name="Parm_Mech_Fuel_11">#REF!</definedName>
    <definedName name="Parm_Mech_Fuel_12">#REF!</definedName>
    <definedName name="Parm_Mech_Fuel_13">#REF!</definedName>
    <definedName name="Parm_Mech_Fuel_14">#REF!</definedName>
    <definedName name="Parm_Mech_Fuel_15">#REF!</definedName>
    <definedName name="Parm_Mech_Fuel_16">#REF!</definedName>
    <definedName name="Parm_Mech_Mtlhd_01">#REF!</definedName>
    <definedName name="Parm_Mech_Mtlhd_02">#REF!</definedName>
    <definedName name="Parm_Mech_Mtlhd_03">#REF!</definedName>
    <definedName name="Parm_Mech_Mtlhd_04">#REF!</definedName>
    <definedName name="Parm_Mech_Mtlhd_05">#REF!</definedName>
    <definedName name="Parm_Mech_Mtlhd_06">#REF!</definedName>
    <definedName name="Parm_Mech_Mtlhd_07">#REF!</definedName>
    <definedName name="Parm_Mech_Mtlhd_08">#REF!</definedName>
    <definedName name="Parm_Mech_Mtlhd_09">#REF!</definedName>
    <definedName name="Parm_Mech_Mtlhd_10">#REF!</definedName>
    <definedName name="Parm_Mech_Mtlhd_11">#REF!</definedName>
    <definedName name="Parm_Mech_Mtlhd_12">#REF!</definedName>
    <definedName name="Parm_Mech_Mtlhd_13">#REF!</definedName>
    <definedName name="Parm_Mech_Mtlhd_14">#REF!</definedName>
    <definedName name="Parm_Mech_Mtlhd_15">#REF!</definedName>
    <definedName name="Parm_Mech_Mtlhd_16">#REF!</definedName>
    <definedName name="Parm_Mech_Mtlhd_17">#REF!</definedName>
    <definedName name="Parm_Mech_STG_01">#REF!</definedName>
    <definedName name="Parm_Mech_STG_02">#REF!</definedName>
    <definedName name="Parm_Mech_STG_03">#REF!</definedName>
    <definedName name="Parm_Mech_STG_04">#REF!</definedName>
    <definedName name="Parm_Mech_STG_05">#REF!</definedName>
    <definedName name="Parm_Mech_STG_06">#REF!</definedName>
    <definedName name="Parm_Mech_STG_07">#REF!</definedName>
    <definedName name="Parm_Mech_STG_08">#REF!</definedName>
    <definedName name="Parm_Mech_STG_09">#REF!</definedName>
    <definedName name="Parm_Mech_STG_10">#REF!</definedName>
    <definedName name="Parm_Mech_STG_11">#REF!</definedName>
    <definedName name="Parm_Mech_STG_12">#REF!</definedName>
    <definedName name="Parm_Mech_STG_13">#REF!</definedName>
    <definedName name="Parm_Mech_STG_14">#REF!</definedName>
    <definedName name="Parm_Mech_STG_15">#REF!</definedName>
    <definedName name="Parm_Mech_STG_16">#REF!</definedName>
    <definedName name="Parm_Mech_STG_17">#REF!</definedName>
    <definedName name="Parm_Mech_STG_18">#REF!</definedName>
    <definedName name="Parm_Mech_STG_19">#REF!</definedName>
    <definedName name="Parm_Mech_STG_20">#REF!</definedName>
    <definedName name="Parm_Mech_STG_21">#REF!</definedName>
    <definedName name="Parm_Mech_Storage_01">#REF!</definedName>
    <definedName name="Parm_Mech_Storage_02">#REF!</definedName>
    <definedName name="Parm_Mech_Storage_03">#REF!</definedName>
    <definedName name="Parm_Mech_Storage_04">#REF!</definedName>
    <definedName name="Parm_Mech_Storage_05">#REF!</definedName>
    <definedName name="Parm_Mech_Storage_06">#REF!</definedName>
    <definedName name="Parm_Mech_Storage_07">#REF!</definedName>
    <definedName name="Parm_Mech_Storage_08">#REF!</definedName>
    <definedName name="Parm_Mech_Storage_09">#REF!</definedName>
    <definedName name="Parm_Mech_Storage_10">#REF!</definedName>
    <definedName name="Parm_Mech_Storage_11">#REF!</definedName>
    <definedName name="Parm_Plant_Design_01">#REF!</definedName>
    <definedName name="Parm_Plant_Design_02">#REF!</definedName>
    <definedName name="Parm_Plant_Design_03">#REF!</definedName>
    <definedName name="Parm_Plant_Design_04">#REF!</definedName>
    <definedName name="Parm_Plant_Design_05">#REF!</definedName>
    <definedName name="Parm_Plant_Design_06">#REF!</definedName>
    <definedName name="Parm_Plant_Design_07">#REF!</definedName>
    <definedName name="Parm_Plant_Design_08">#REF!</definedName>
    <definedName name="Parm_Plant_Design_09">#REF!</definedName>
    <definedName name="Parm_Plant_Design_10">#REF!</definedName>
    <definedName name="Parm_Plant_Design_11">#REF!</definedName>
    <definedName name="Parm_Plant_Design_12">#REF!</definedName>
    <definedName name="Parm_Plant_Design_13">#REF!</definedName>
    <definedName name="Parm_Plant_Design_14">#REF!</definedName>
    <definedName name="Parm_Plant_Design_15">#REF!</definedName>
    <definedName name="Parm_Plant_Design_16">#REF!</definedName>
    <definedName name="Parm_Plant_Design_17">#REF!</definedName>
    <definedName name="Parm_Plant_Design_18">#REF!</definedName>
    <definedName name="Parm_Plant_Design_19">#REF!</definedName>
    <definedName name="Parm_Plant_Design_20">#REF!</definedName>
    <definedName name="Parm_Plant_Design_21">#REF!</definedName>
    <definedName name="Parm_Plant_Design_22">#REF!</definedName>
    <definedName name="Parm_Plant_Design_23">#REF!</definedName>
    <definedName name="Parm_Plant_Design_24">#REF!</definedName>
    <definedName name="Parm_Plant_Design_25">#REF!</definedName>
    <definedName name="Parm_Plant_Design_26">#REF!</definedName>
    <definedName name="Parm_Plant_Design_27">#REF!</definedName>
    <definedName name="Parm_Plant_Design_28">#REF!</definedName>
    <definedName name="Parm_Plant_Design_29">#REF!</definedName>
    <definedName name="part10">#REF!</definedName>
    <definedName name="part7">#REF!</definedName>
    <definedName name="part8">#REF!</definedName>
    <definedName name="part9">#REF!</definedName>
    <definedName name="PAY">#REF!</definedName>
    <definedName name="Pay_Date" localSheetId="1">#REF!</definedName>
    <definedName name="Pay_Date">#REF!</definedName>
    <definedName name="Pay_Num" localSheetId="1">#REF!</definedName>
    <definedName name="Pay_Num">#REF!</definedName>
    <definedName name="PAYCRIT">#REF!</definedName>
    <definedName name="PAYITEM">#REF!</definedName>
    <definedName name="Payment_Date" localSheetId="1">DATE(YEAR('Cash Flow'!Loan_Start),MONTH('Cash Flow'!Loan_Start)+Payment_Number,DAY('Cash Flow'!Loan_Start))</definedName>
    <definedName name="Payment_Date" localSheetId="2">DATE(YEAR('Profit &amp; Loss'!Loan_Start),MONTH('Profit &amp; Loss'!Loan_Start)+Payment_Number,DAY('Profit &amp; Loss'!Loan_Start))</definedName>
    <definedName name="Payment_Date">DATE(YEAR(Loan_Start),MONTH(Loan_Start)+Payment_Number,DAY(Loan_Start))</definedName>
    <definedName name="PAYMENT_SCHEDUL">'[3]Raw Data'!$X$185</definedName>
    <definedName name="PAYROLL">#REF!</definedName>
    <definedName name="PC_Hrs1">#REF!</definedName>
    <definedName name="PC_HRS2">#REF!</definedName>
    <definedName name="pe">[9]!PrintChart</definedName>
    <definedName name="Period">#REF!</definedName>
    <definedName name="Pest">#REF!</definedName>
    <definedName name="PFSR">#REF!</definedName>
    <definedName name="PIPE">#REF!</definedName>
    <definedName name="PIPE_CLASS">#REF!</definedName>
    <definedName name="PIPE_RACK_TRAY">#REF!</definedName>
    <definedName name="PIPE50_CITY">#REF!</definedName>
    <definedName name="PIPE50_ESC">#REF!</definedName>
    <definedName name="PIPE50_OLD_CITY">#REF!</definedName>
    <definedName name="PIPE50_OLD_ESC">#REF!</definedName>
    <definedName name="PIPE50_OLD_PROD">#REF!</definedName>
    <definedName name="PIPE50_OLD_WAGE">#REF!</definedName>
    <definedName name="PIPE50_PROD">#REF!</definedName>
    <definedName name="PIPE50_WAGE">#REF!</definedName>
    <definedName name="PlantName">#REF!</definedName>
    <definedName name="PlantPPH">#REF!</definedName>
    <definedName name="PlantType">#REF!</definedName>
    <definedName name="PLUG">#REF!</definedName>
    <definedName name="PM_Hrs">#REF!</definedName>
    <definedName name="PM_Rev">#REF!</definedName>
    <definedName name="PO_HRS">'[3]Raw Data'!$E$5</definedName>
    <definedName name="pound">#REF!</definedName>
    <definedName name="PR">#REF!</definedName>
    <definedName name="PRE_TRACED_TUBE">#REF!</definedName>
    <definedName name="PREVIOUS">#REF!</definedName>
    <definedName name="Price_menu">#REF!</definedName>
    <definedName name="Princ" localSheetId="1">#REF!</definedName>
    <definedName name="Princ">#REF!</definedName>
    <definedName name="PRINT_1">'[3]Raw Data'!$F$56</definedName>
    <definedName name="_xlnm.Print_Area" localSheetId="2">'Profit &amp; Loss'!$A$2:$W$29</definedName>
    <definedName name="_xlnm.Print_Area">'[3]Raw Data'!$A$1:$M$45</definedName>
    <definedName name="Print_Area_MI">#REF!</definedName>
    <definedName name="Print_Area_Reset" localSheetId="1">OFFSET('Cash Flow'!Full_Print,0,0,'Cash Flow'!Last_Row)</definedName>
    <definedName name="Print_Area_Reset" localSheetId="2">OFFSET(Full_Print,0,0,'Profit &amp; Loss'!Last_Row)</definedName>
    <definedName name="Print_Area_Reset">OFFSET(Full_Print,0,0,Last_Row)</definedName>
    <definedName name="_xlnm.Print_Titles">#REF!</definedName>
    <definedName name="PRINT_TITLES_MI">#REF!</definedName>
    <definedName name="PrintChart">[9]!PrintChart</definedName>
    <definedName name="PrintTotal">'[3]Raw Data'!$A$1:$CE$125</definedName>
    <definedName name="PRJ_ELBK_CST_EDITBY">#REF!</definedName>
    <definedName name="PRJ_ELBK_CST_EDITDATE">#REF!</definedName>
    <definedName name="PRJ_ELEQ_CST_EDITBY">#REF!</definedName>
    <definedName name="PRJ_ELEQ_CST_EDITDATE">#REF!</definedName>
    <definedName name="PRJ_INSTR_CST_EDITBY">#REF!</definedName>
    <definedName name="PRJ_INSTR_CST_EDITDATE">#REF!</definedName>
    <definedName name="Proc_Hrs">#REF!</definedName>
    <definedName name="Proc_Rev">#REF!</definedName>
    <definedName name="PROJ_OFF_HRS">'[3]Raw Data'!$E$9</definedName>
    <definedName name="PROJ_OFF_LAB">'[3]Raw Data'!$D$9</definedName>
    <definedName name="PUMP">#REF!</definedName>
    <definedName name="PVC_FLEXIBLE_PIPE">#REF!</definedName>
    <definedName name="PVC_PIPE">#REF!</definedName>
    <definedName name="PWR_BLK_TRAY">#REF!</definedName>
    <definedName name="Q">#REF!</definedName>
    <definedName name="qa_graph">'[3]Raw Data'!$E$51:$AM$180</definedName>
    <definedName name="qa_schedule">'[3]Raw Data'!$B$2:$AN$38</definedName>
    <definedName name="qar">[24]Sheet1!$B$5</definedName>
    <definedName name="qqq" localSheetId="2">#REF!</definedName>
    <definedName name="QQQ">'[25]cp-e1'!#REF!</definedName>
    <definedName name="QR.">[12]BOQ!#REF!</definedName>
    <definedName name="QTY">IF(UOM=BASE,#REF!,IF(UOM=1,#REF!*VLOOKUP(#REF!,Conv,5),#REF!/VLOOKUP(#REF!,Conv,5)))</definedName>
    <definedName name="Qty_Cntl_Valves">ROUND(IF(VLOOKUP(#REF!,CNTL_VALVE_PRICE,9,FALSE)=0,0,VLOOKUP(#REF!,CNTL_VALVE_PRICE,9,FALSE)),0)</definedName>
    <definedName name="QTY_DISC_MV">#REF!</definedName>
    <definedName name="QUANTITY">'[3]Raw Data'!$E$12:$E$16,'[3]Raw Data'!$E$19:$E$30,'[3]Raw Data'!$E$33:$E$36,'[3]Raw Data'!$E$39:$E$40,'[3]Raw Data'!$E$42:$E$48,'[3]Raw Data'!$E$51:$E$55,'[3]Raw Data'!$E$66</definedName>
    <definedName name="Quotation">[26]General!$A$4:$B$23</definedName>
    <definedName name="R_DATA">#REF!</definedName>
    <definedName name="RA">[14]Lstsub!#REF!</definedName>
    <definedName name="RAPS">[14]Lstsub!#REF!</definedName>
    <definedName name="RATES">'[3]Raw Data'!$B$6:$K$59</definedName>
    <definedName name="RATIO">#REF!</definedName>
    <definedName name="Rc_Costs">#REF!</definedName>
    <definedName name="RC_Mhrs">#REF!</definedName>
    <definedName name="RCD">[14]Lstsub!#REF!</definedName>
    <definedName name="rClient">'[3]Raw Data'!$D$7</definedName>
    <definedName name="RCS">[14]Lstsub!#REF!</definedName>
    <definedName name="rDate">'[3]Raw Data'!$D$5</definedName>
    <definedName name="rDesc">'[3]Raw Data'!$D$9</definedName>
    <definedName name="RE_SIZE">#REF!</definedName>
    <definedName name="RebarQty">IF(BASE=1,(#REF!*#REF!)/2000,(#REF!*#REF!)/1685.552931)</definedName>
    <definedName name="RebarQty1">IF(BASE=1,([6]Option!XFC1*[6]Option!A3)/2000,([6]Option!XFC1*[6]Option!A3)/1685.552931)</definedName>
    <definedName name="RECEPT">#REF!</definedName>
    <definedName name="RED">#REF!</definedName>
    <definedName name="RefMWeGross">#REF!</definedName>
    <definedName name="RefPlant">#REF!</definedName>
    <definedName name="RefPlantBasis">#REF!</definedName>
    <definedName name="RefPlantDate">#REF!</definedName>
    <definedName name="RefPlantPPH">#REF!</definedName>
    <definedName name="region">#REF!</definedName>
    <definedName name="reimb">'[3]Raw Data'!#REF!</definedName>
    <definedName name="Relocation_Allowance">'[3]Raw Data'!$I$25:$J$26</definedName>
    <definedName name="rEstimator">'[3]Raw Data'!$D$11</definedName>
    <definedName name="REV">#REF!</definedName>
    <definedName name="Rev_No">#REF!</definedName>
    <definedName name="RevDate">#REF!</definedName>
    <definedName name="RiskAfterRecalcMacro">"FailureLoop"</definedName>
    <definedName name="RiskAutoStopPercChange">1.5</definedName>
    <definedName name="RiskBeforeSimMacro">"Initialise_Model"</definedName>
    <definedName name="RiskCollectDistributionSamples">2</definedName>
    <definedName name="RiskCorrelationSheet">'[3]Raw Data'!#REF!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2000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L">[14]Lstsub!#REF!</definedName>
    <definedName name="rLocation">'[3]Raw Data'!$D$8</definedName>
    <definedName name="RLPS">[14]Lstsub!#REF!</definedName>
    <definedName name="ROADWAY_FIXT">#REF!</definedName>
    <definedName name="rProjectNo">'[3]Raw Data'!$D$6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WorkWeek">'[3]Raw Data'!$G$11</definedName>
    <definedName name="s">[27]Notes!#REF!</definedName>
    <definedName name="sal">#REF!</definedName>
    <definedName name="SANITARY">#REF!</definedName>
    <definedName name="SC">#N/A</definedName>
    <definedName name="SC_MAT_EQUIP">'[3]Raw Data'!$D$16</definedName>
    <definedName name="SCALE_UP">'[3]Raw Data'!$AE$266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ched_Pay" localSheetId="1">#REF!</definedName>
    <definedName name="Sched_Pay" localSheetId="2">#REF!</definedName>
    <definedName name="Sched_Pay">#REF!</definedName>
    <definedName name="Scheduled_Extra_Payments" localSheetId="1">#REF!</definedName>
    <definedName name="Scheduled_Extra_Payments" localSheetId="2">#REF!</definedName>
    <definedName name="Scheduled_Extra_Payments">#REF!</definedName>
    <definedName name="Scheduled_Interest_Rate" localSheetId="1">#REF!</definedName>
    <definedName name="Scheduled_Interest_Rate" localSheetId="2">#REF!</definedName>
    <definedName name="Scheduled_Interest_Rate">#REF!</definedName>
    <definedName name="Scheduled_Monthly_Payment" localSheetId="1">#REF!</definedName>
    <definedName name="Scheduled_Monthly_Payment">#REF!</definedName>
    <definedName name="SCHrs">#N/A</definedName>
    <definedName name="SCHrs1">#N/A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TUP">'[3]Raw Data'!$AM$192:$AO$193</definedName>
    <definedName name="sf">#REF!</definedName>
    <definedName name="sfC">#REF!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M">#REF!</definedName>
    <definedName name="sfsd">#REF!</definedName>
    <definedName name="sheet">'[3]Raw Data'!$B$1:$Q$84</definedName>
    <definedName name="sing_dollrs">'[3]Raw Data'!$F$133</definedName>
    <definedName name="site">'[3]Raw Data'!#REF!</definedName>
    <definedName name="SiteArea">#REF!</definedName>
    <definedName name="SiteexRatio">#REF!</definedName>
    <definedName name="SIZE">#REF!</definedName>
    <definedName name="SIZEC">#REF!</definedName>
    <definedName name="SL">#REF!</definedName>
    <definedName name="SN_Salary">'[3]Raw Data'!#REF!</definedName>
    <definedName name="SNM_EXPAT">'[3]Raw Data'!$D$13</definedName>
    <definedName name="SNM_EXPAT_HRS">'[3]Raw Data'!$E$13</definedName>
    <definedName name="SNM_FOREIGN">'[3]Raw Data'!$D$14</definedName>
    <definedName name="SNM_FOREIGN_HRS">'[3]Raw Data'!$E$14</definedName>
    <definedName name="SNM_HRS">'[3]Raw Data'!$E$12</definedName>
    <definedName name="SNM_LAB">'[3]Raw Data'!$D$12</definedName>
    <definedName name="SOL">#REF!</definedName>
    <definedName name="SPEC_1">#REF!</definedName>
    <definedName name="SPEC_10">#REF!</definedName>
    <definedName name="SPEC_11">#REF!</definedName>
    <definedName name="SPEC_12">#REF!</definedName>
    <definedName name="SPEC_13">#REF!</definedName>
    <definedName name="SPEC_14">#REF!</definedName>
    <definedName name="SPEC_15">#REF!</definedName>
    <definedName name="SPEC_16">#REF!</definedName>
    <definedName name="SPEC_17">#REF!</definedName>
    <definedName name="SPEC_18">#REF!</definedName>
    <definedName name="SPEC_19">#REF!</definedName>
    <definedName name="SPEC_2">#REF!</definedName>
    <definedName name="SPEC_20">#REF!</definedName>
    <definedName name="SPEC_21">#REF!</definedName>
    <definedName name="SPEC_22">#REF!</definedName>
    <definedName name="SPEC_23">#REF!</definedName>
    <definedName name="SPEC_24">#REF!</definedName>
    <definedName name="SPEC_25">#REF!</definedName>
    <definedName name="SPEC_3">#REF!</definedName>
    <definedName name="SPEC_4">#REF!</definedName>
    <definedName name="SPEC_5">#REF!</definedName>
    <definedName name="SPEC_6">#REF!</definedName>
    <definedName name="SPEC_7">#REF!</definedName>
    <definedName name="SPEC_8">#REF!</definedName>
    <definedName name="SPEC_9">#REF!</definedName>
    <definedName name="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team_trap">#REF!</definedName>
    <definedName name="STEEL_CITY">#REF!</definedName>
    <definedName name="STEEL_ESC">#REF!</definedName>
    <definedName name="STEEL_OLD_CITY">#REF!</definedName>
    <definedName name="STEEL_OLD_ESC">#REF!</definedName>
    <definedName name="STEEL_OLD_PROD">#REF!</definedName>
    <definedName name="STEEL_OLD_WAGE">#REF!</definedName>
    <definedName name="STEEL_PROD">#REF!</definedName>
    <definedName name="STEEL_WAGE">#REF!</definedName>
    <definedName name="Struct_Steel_1">#REF!</definedName>
    <definedName name="Struct_Steel_10">#REF!</definedName>
    <definedName name="Struct_Steel_100">#REF!</definedName>
    <definedName name="Struct_Steel_20">#REF!</definedName>
    <definedName name="Struct_Steel_30">#REF!</definedName>
    <definedName name="Struct_Steel_40">#REF!</definedName>
    <definedName name="Struct_Steel_50">#REF!</definedName>
    <definedName name="Struct_Steel_60">#REF!</definedName>
    <definedName name="Struct_Steel_70">#REF!</definedName>
    <definedName name="Struct_Steel_80">#REF!</definedName>
    <definedName name="Struct_Steel_90">#REF!</definedName>
    <definedName name="Sub_Fac_old">[16]Sheet2!$B$89:$C$390</definedName>
    <definedName name="SUBCONTRACT_MTRL_UNIT_COST">'[3]Raw Data'!$L$12:$L$16,'[3]Raw Data'!$L$19:$L$30,'[3]Raw Data'!$L$33:$L$36,'[3]Raw Data'!$L$39:$L$40,'[3]Raw Data'!$L$42:$L$48,'[3]Raw Data'!$L$51:$L$55,'[3]Raw Data'!$L$66</definedName>
    <definedName name="SUM_DATA">#REF!</definedName>
    <definedName name="SUMM">'[3]Raw Data'!#REF!</definedName>
    <definedName name="SUMMARY">#REF!</definedName>
    <definedName name="swi">#REF!</definedName>
    <definedName name="SWITCH">#REF!</definedName>
    <definedName name="SWYD_DUCT_SIZE">#REF!</definedName>
    <definedName name="Swyd_Scope">#REF!</definedName>
    <definedName name="SWYD_TYPE">#REF!</definedName>
    <definedName name="SYS">#REF!</definedName>
    <definedName name="SYSTEM">#REF!</definedName>
    <definedName name="TABLE">'[3]Raw Data'!#REF!</definedName>
    <definedName name="TABLE5KV">#REF!</definedName>
    <definedName name="Taxes">'[3]Raw Data'!$D$19</definedName>
    <definedName name="TE">#REF!</definedName>
    <definedName name="TEE">#REF!</definedName>
    <definedName name="TELE_CABLE">#REF!</definedName>
    <definedName name="TELE_CONDUIT">#REF!</definedName>
    <definedName name="TELE_EQUIP">#REF!</definedName>
    <definedName name="TEM">#REF!</definedName>
    <definedName name="temp">#REF!</definedName>
    <definedName name="temp_strainer">#REF!</definedName>
    <definedName name="TempRatio">#REF!</definedName>
    <definedName name="TERMS_5KV">#REF!</definedName>
    <definedName name="TERMS_600V">#REF!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HK">#REF!</definedName>
    <definedName name="TITLES_A_HRS">'[3]Raw Data'!$2:$5</definedName>
    <definedName name="TITLES_PRINT">[28]C3!#REF!</definedName>
    <definedName name="TL">#REF!</definedName>
    <definedName name="TM">#REF!</definedName>
    <definedName name="TOL">#REF!</definedName>
    <definedName name="TOP_DIMS">'[3]Raw Data'!$1:$5</definedName>
    <definedName name="TOT_CV">'[3]Raw Data'!$D$4</definedName>
    <definedName name="TOT_EXP_COND">#REF!</definedName>
    <definedName name="TOT_FIXTURES">#REF!</definedName>
    <definedName name="TOT_PVC_COND">#REF!</definedName>
    <definedName name="tot_sales_price">[29]QUOTE_E!$O$227</definedName>
    <definedName name="total">'[3]Raw Data'!$B$1:$Q$84</definedName>
    <definedName name="Total_Burden">'[3]Raw Data'!$D$20</definedName>
    <definedName name="TOTAL_DIRECTS">#REF!</definedName>
    <definedName name="total_graph">'[3]Raw Data'!$B$86:$AF$242</definedName>
    <definedName name="TOTAL_INDIRECTS">#REF!</definedName>
    <definedName name="Total_Interest" localSheetId="1">#REF!</definedName>
    <definedName name="Total_Interest" localSheetId="2">#REF!</definedName>
    <definedName name="Total_Interest">#REF!</definedName>
    <definedName name="Total_Pay" localSheetId="1">#REF!</definedName>
    <definedName name="Total_Pay" localSheetId="2">#REF!</definedName>
    <definedName name="Total_Pay">#REF!</definedName>
    <definedName name="total_schedule">'[3]Raw Data'!$B$1:$AI$81</definedName>
    <definedName name="TOTAL1">'[3]Raw Data'!$C$1:$U$156</definedName>
    <definedName name="TRAY">#REF!</definedName>
    <definedName name="TRAY_PRICING">#REF!</definedName>
    <definedName name="TRAY_TYPE">#REF!</definedName>
    <definedName name="Tray_Width">IF(VLOOKUP(#REF!,TRAY_PRICING,2,FALSE)=0,0,VLOOKUP(#REF!,TRAY_PRICING,2,FALSE))</definedName>
    <definedName name="Tray1_Width">IF(VLOOKUP([6]Option!$G1,TRAY_PRICING,2,FALSE)=0,0,VLOOKUP([6]Option!$G1,TRAY_PRICING,2,FALSE))</definedName>
    <definedName name="TRENCHES">#REF!</definedName>
    <definedName name="TSC">#REF!</definedName>
    <definedName name="TSCH">#REF!</definedName>
    <definedName name="TSD">[14]Lstsub!#REF!</definedName>
    <definedName name="TSK">#REF!</definedName>
    <definedName name="TSS">[14]Lstsub!#REF!</definedName>
    <definedName name="ttt">#REF!</definedName>
    <definedName name="tube_test_press1_12">#REF!</definedName>
    <definedName name="TUBED_INST">#REF!</definedName>
    <definedName name="TUBE계획">'[13]#3E1_GCR'!#REF!</definedName>
    <definedName name="U_G">#REF!</definedName>
    <definedName name="UHrs_Civil">IF(VLOOKUP(#REF!,PRICE_CIVIL,9,FALSE)=0,0,VLOOKUP(#REF!,PRICE_CIVIL,9,FALSE))</definedName>
    <definedName name="Uhrs_Cntl_Valves">ROUND(IF(VLOOKUP(#REF!,CNTL_VALVE_PRICE,12,FALSE)=0,0,VLOOKUP(#REF!,CNTL_VALVE_PRICE,12,FALSE)),2)</definedName>
    <definedName name="UHrs_Conduit">IF(VLOOKUP(#REF!,COND_PRICING,12,FALSE)=0,0,VLOOKUP(#REF!,COND_PRICING,12,FALSE))</definedName>
    <definedName name="Uhrs_DB">IF(VLOOKUP(#REF!,DB_PRICING,12,FALSE)=0,0,VLOOKUP(#REF!,DB_PRICING,12,FALSE))</definedName>
    <definedName name="UHrs_MV_Cable">IF(VLOOKUP(#REF!,CABLE_PRICING,10,FALSE)=0,0,VLOOKUP(#REF!,CABLE_PRICING,10,FALSE))</definedName>
    <definedName name="UHrs_Other">IF(VLOOKUP(#REF!,OTHER_PRICING,10,FALSE)=0,0,VLOOKUP(#REF!,OTHER_PRICING,10,FALSE))</definedName>
    <definedName name="UHrs_tray">IF(VLOOKUP(#REF!,TRAY_PRICING,14,FALSE)=0,0,VLOOKUP(#REF!,TRAY_PRICING,14,FALSE))</definedName>
    <definedName name="Uhrs1_Civil">IF(VLOOKUP([6]Option!$G1,PRICE_CIVIL,9,FALSE)=0,0,VLOOKUP([6]Option!$G1,PRICE_CIVIL,9,FALSE))</definedName>
    <definedName name="UHrs1_Conduit">IF(VLOOKUP([6]Option!$G1,COND_PRICING,10,FALSE)=0,0,VLOOKUP([6]Option!$G1,COND_PRICING,10,FALSE))</definedName>
    <definedName name="UHrs1_MV_Cable">IF(VLOOKUP([6]Option!$G1,CABLE_PRICING,10,FALSE)=0,0,VLOOKUP([6]Option!$G1,CABLE_PRICING,10,FALSE))</definedName>
    <definedName name="UHrs1_Other">IF(VLOOKUP([6]Option!$G1,OTHER_PRICING,10,FALSE)=0,0,VLOOKUP([6]Option!$G1,OTHER_PRICING,10,FALSE))</definedName>
    <definedName name="UHrs1_tray">IF(VLOOKUP([6]Option!$G1,TRAY_PRICING,12,FALSE)=0,0,VLOOKUP([6]Option!$G1,TRAY_PRICING,12,FALSE))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k_in_uk">'[3]Raw Data'!$A$9:$V$17</definedName>
    <definedName name="ULD">#REF!</definedName>
    <definedName name="UMatl_Civil">IF(VLOOKUP(#REF!,PRICE_CIVIL,7,FALSE)=0,0,VLOOKUP(#REF!,PRICE_CIVIL,7,FALSE))</definedName>
    <definedName name="UMatl_Cntl_Valves">ROUND(IF(VLOOKUP(#REF!,CNTL_VALVE_PRICE,10,FALSE)=0,0,VLOOKUP(#REF!,CNTL_VALVE_PRICE,10,FALSE)),-2)</definedName>
    <definedName name="UMatl_Conduit">IF(VLOOKUP(#REF!,COND_PRICING,11,FALSE)=0,0,VLOOKUP(#REF!,COND_PRICING,11,FALSE))</definedName>
    <definedName name="UMatl_DB">IF(VLOOKUP(#REF!,DB_PRICING,11,FALSE)=0,0,VLOOKUP(#REF!,DB_PRICING,11,FALSE))</definedName>
    <definedName name="UMatl_MV_Cable">IF(VLOOKUP(#REF!,CABLE_PRICING,9,FALSE)=0,0,VLOOKUP(#REF!,CABLE_PRICING,9,FALSE))</definedName>
    <definedName name="UMatl_Other">IF(VLOOKUP(#REF!,OTHER_PRICING,9,FALSE)=0,0,VLOOKUP(#REF!,OTHER_PRICING,9,FALSE))</definedName>
    <definedName name="UMatl_Tray">IF(VLOOKUP(#REF!,TRAY_PRICING,13,FALSE)=0,0,VLOOKUP(#REF!,TRAY_PRICING,13,FALSE))</definedName>
    <definedName name="UMatl1_Civil">IF(VLOOKUP([6]Option!$G1,PRICE_CIVIL,7,FALSE)=0,0,VLOOKUP([6]Option!$G1,PRICE_CIVIL,7,FALSE))</definedName>
    <definedName name="UMatl1_Conduit">IF(VLOOKUP([6]Option!$G1,COND_PRICING,9,FALSE)=0,0,VLOOKUP([6]Option!$G1,COND_PRICING,9,FALSE))</definedName>
    <definedName name="UMatl1_MV_Cable">IF(VLOOKUP([6]Option!$G1,CABLE_PRICING,9,FALSE)=0,0,VLOOKUP([6]Option!$G1,CABLE_PRICING,9,FALSE))</definedName>
    <definedName name="UMatl1_Other">IF(VLOOKUP([6]Option!$G1,OTHER_PRICING,9,FALSE)=0,0,VLOOKUP([6]Option!$G1,OTHER_PRICING,9,FALSE))</definedName>
    <definedName name="UMatl1_Tray">IF(VLOOKUP([6]Option!$G1,TRAY_PRICING,11,FALSE)=0,0,VLOOKUP([6]Option!$G1,TRAY_PRICING,11,FALSE))</definedName>
    <definedName name="uniformat">#REF!</definedName>
    <definedName name="UNION">#REF!</definedName>
    <definedName name="UNIT">IF(UOM=1,VLOOKUP(#REF!,Conv,3),VLOOKUP(#REF!,Conv,4))</definedName>
    <definedName name="UNIT1">IF(UOM=1,VLOOKUP([6]Option!XER1,Conv,3),VLOOKUP([6]Option!XER1,Conv,4))</definedName>
    <definedName name="unitA">#REF!</definedName>
    <definedName name="unitB">#REF!</definedName>
    <definedName name="UnitName">#REF!</definedName>
    <definedName name="UNITS">#REF!</definedName>
    <definedName name="UOM">#REF!</definedName>
    <definedName name="US_C_Civil">IF(VLOOKUP(#REF!,PRICE_CIVIL,8,FALSE)=0,0,VLOOKUP(#REF!,PRICE_CIVIL,8,FALSE))</definedName>
    <definedName name="US_C1_Civil">IF(VLOOKUP([6]Option!$G1,PRICE_CIVIL,8)=0,0,VLOOKUP([6]Option!$G1,PRICE_CIVIL,8))</definedName>
    <definedName name="USC_Cntl_Valves">ROUND(IF(VLOOKUP(#REF!,CNTL_VALVE_PRICE,11,FALSE)=0,0,VLOOKUP(#REF!,CNTL_VALVE_PRICE,11,FALSE)),0)</definedName>
    <definedName name="USC_Conduit">ROUND(IF(VLOOKUP(#REF!,COND_PRICING,19,FALSE)=0,0,VLOOKUP(#REF!,COND_PRICING,19,FALSE)),0)</definedName>
    <definedName name="USC_DB">ROUND(IF(VLOOKUP(#REF!,DB_PRICING,17,FALSE)=0,0,VLOOKUP(#REF!,DB_PRICING,17,FALSE)),0)</definedName>
    <definedName name="USC_MV_Cable">ROUND(IF(VLOOKUP(#REF!,CABLE_PRICING,15,FALSE)=0,0,VLOOKUP(#REF!,CABLE_PRICING,15,FALSE)),0)</definedName>
    <definedName name="USC_Other">ROUND(IF(VLOOKUP(#REF!,OTHER_PRICING,15,FALSE)=0,0,VLOOKUP(#REF!,OTHER_PRICING,15,FALSE)),0)</definedName>
    <definedName name="USC_Tray">ROUND(IF(VLOOKUP(#REF!,TRAY_PRICING,21,FALSE)=0,0,VLOOKUP(#REF!,TRAY_PRICING,21,FALSE)),0)</definedName>
    <definedName name="USC1_Conduit">ROUND(IF(VLOOKUP([6]Option!$G1,COND_PRICING,15,FALSE)=0,0,VLOOKUP([6]Option!$G1,COND_PRICING,15,FALSE)),0)</definedName>
    <definedName name="USC1_MV_Cable">ROUND(IF(VLOOKUP([6]Option!$G1,CABLE_PRICING,15,FALSE)=0,0,VLOOKUP([6]Option!$G1,CABLE_PRICING,15,FALSE)),0)</definedName>
    <definedName name="USC1_Other">ROUND(IF(VLOOKUP([6]Option!$G1,OTHER_PRICING,15,FALSE)=0,0,VLOOKUP([6]Option!$G1,OTHER_PRICING,15,FALSE)),0)</definedName>
    <definedName name="USC1_Tray">ROUND(IF(VLOOKUP([6]Option!$G1,TRAY_PRICING,17,FALSE)=0,0,VLOOKUP([6]Option!$G1,TRAY_PRICING,17,FALSE)),0)</definedName>
    <definedName name="USCHrs_Civil">IF(VLOOKUP(#REF!,PRICE_CIVIL,10,FALSE)=0,0,VLOOKUP(#REF!,PRICE_CIVIL,10,FALSE))</definedName>
    <definedName name="USChrs_Cntl_Valves">ROUND(IF(VLOOKUP(#REF!,CNTL_VALVE_PRICE,13,FALSE)=0,0,VLOOKUP(#REF!,CNTL_VALVE_PRICE,13,FALSE)),2)</definedName>
    <definedName name="USChrs_Conduit">IF(VLOOKUP(#REF!,COND_PRICING,18,FALSE)=0,0,VLOOKUP(#REF!,COND_PRICING,18,FALSE))</definedName>
    <definedName name="USChrs_DB">ROUND(IF(VLOOKUP(#REF!,DB_PRICING,18,FALSE)=0,0,VLOOKUP(#REF!,DB_PRICING,18,FALSE)),2)</definedName>
    <definedName name="USChrs_MV_Cable">IF(VLOOKUP(#REF!,CABLE_PRICING,16,FALSE)=0,0,VLOOKUP(#REF!,CABLE_PRICING,16,FALSE))</definedName>
    <definedName name="USChrs_Other">IF(VLOOKUP(#REF!,OTHER_PRICING,16,FALSE)=0,0,VLOOKUP(#REF!,OTHER_PRICING,16,FALSE))</definedName>
    <definedName name="USChrs_tray">IF(VLOOKUP(#REF!,TRAY_PRICING,20,FALSE)=0,0,VLOOKUP(#REF!,TRAY_PRICING,20,FALSE))</definedName>
    <definedName name="USChrs1_Civil">IF(VLOOKUP([6]Option!$G1,PRICE_CIVIL,10,FALSE)=0,0,VLOOKUP([6]Option!$G1,PRICE_CIVIL,10,FALSE))</definedName>
    <definedName name="USChrs1_Conduit">IF(VLOOKUP([6]Option!$G1,COND_PRICING,16,FALSE)=0,0,VLOOKUP([6]Option!$G1,COND_PRICING,16,FALSE))</definedName>
    <definedName name="USChrs1_MV_Cable">IF(VLOOKUP([6]Option!$G1,CABLE_PRICING,16,FALSE)=0,0,VLOOKUP([6]Option!$G1,CABLE_PRICING,16,FALSE))</definedName>
    <definedName name="USChrs1_Other">IF(VLOOKUP([6]Option!$G1,OTHER_PRICING,16,FALSE)=0,0,VLOOKUP([6]Option!$G1,OTHER_PRICING,16,FALSE))</definedName>
    <definedName name="USChrs1_tray">IF(VLOOKUP([6]Option!$G1,TRAY_PRICING,18,FALSE)=0,0,VLOOKUP([6]Option!$G1,TRAY_PRICING,18,FALSE))</definedName>
    <definedName name="Values_Entered" localSheetId="1">IF('Cash Flow'!Loan_Amount*'Cash Flow'!Interest_Rate*'Cash Flow'!Loan_Years*'Cash Flow'!Loan_Start&gt;0,1,0)</definedName>
    <definedName name="Values_Entered" localSheetId="2">IF('Profit &amp; Loss'!Loan_Amount*'Profit &amp; Loss'!Interest_Rate*'Profit &amp; Loss'!Loan_Years*'Profit &amp; Loss'!Loan_Start&gt;0,1,0)</definedName>
    <definedName name="Values_Entered">IF(Loan_Amount*Interest_Rate*Loan_Years*Loan_Start&gt;0,1,0)</definedName>
    <definedName name="VALVE">#REF!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CD">#REF!</definedName>
    <definedName name="Vendor">'[30]w''t table'!$AE$2:$AF$5</definedName>
    <definedName name="VIEW">#REF!</definedName>
    <definedName name="VLV_DESUP_HTRS">#REF!</definedName>
    <definedName name="vv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ASTE_FACTOR">#REF!</definedName>
    <definedName name="WATER_ANAL_SYS">#REF!</definedName>
    <definedName name="WCAP">'[3]Raw Data'!$AK$201:$AK$260</definedName>
    <definedName name="WDMH">#REF!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mm">#REF!</definedName>
    <definedName name="WOL">#REF!</definedName>
    <definedName name="Worsley_Alumina_Expansion_Project___23747">#REF!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Barbara._.Modular._.Indirects.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CHIEF._.REVIEW." hidden="1">{#N/A,#N/A,FALSE,"Q&amp;AE";#N/A,#N/A,FALSE,"Params";#N/A,#N/A,FALSE,"ReconE";#N/A,#N/A,FALSE,"CostCompE";#N/A,#N/A,FALSE,"SummaryE";#N/A,#N/A,FALSE,"Detail";#N/A,#N/A,FALSE,"PayItem"}</definedName>
    <definedName name="wrn.CIRCUITS." hidden="1">{"DBANK",#N/A,FALSE,"PriceE";"CKTS",#N/A,FALSE,"PriceE"}</definedName>
    <definedName name="wrn.COST_SHEETS." hidden="1">{#N/A,#N/A,FALSE,"WBS 1.06";#N/A,#N/A,FALSE,"WBS 1.14";#N/A,#N/A,FALSE,"WBS 1.17";#N/A,#N/A,FALSE,"WBS 1.18"}</definedName>
    <definedName name="wrn.FINAL._.ESTIMATE." hidden="1">{#N/A,#N/A,FALSE,"ProjInfo";#N/A,#N/A,FALSE,"Params";#N/A,#N/A,FALSE,"Q&amp;AE";#N/A,#N/A,FALSE,"CostCompE";#N/A,#N/A,FALSE,"SummaryE";#N/A,#N/A,FALSE,"PayItem";#N/A,#N/A,FALSE,"Detail";#N/A,#N/A,FALSE,"ReconE"}</definedName>
    <definedName name="wrn.Fuel._.oil._.option." hidden="1">{"FUEL OIL",#N/A,FALSE,"Option"}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edundant._.Equipment._.Option." hidden="1">{"pumps",#N/A,FALSE,"Option"}</definedName>
    <definedName name="wrn.STG._.BLDG._.ENCLOSURE." hidden="1">{"turbine",#N/A,FALSE,"Option"}</definedName>
    <definedName name="wrn.struckgi." hidden="1">{#N/A,#N/A,TRUE,"arnitower";#N/A,#N/A,TRUE,"arnigarage "}</definedName>
    <definedName name="wrn.WHOUSE._.CT." hidden="1">{"WESTINGHOUSE",#N/A,FALSE,"Option"}</definedName>
    <definedName name="www">#REF!</definedName>
    <definedName name="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MTRS">#REF!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x">IF(VLOOKUP(#REF!,PRICE_CIVIL,1,FALSE)=0,0,VLOOKUP(#REF!,PRICE_CIVIL,2,FALSE))</definedName>
    <definedName name="y_strainer">#REF!</definedName>
    <definedName name="yandudes">'[3]Raw Data'!#REF!</definedName>
    <definedName name="YARD_INS">IF(#REF!="INS",VLOOKUP(#REF!,InsY,HLOOKUP(#REF!,YARD,2)+1,FALSE),0)</definedName>
    <definedName name="YARD_LAB">(VLOOKUP(#REF!,YARDLAB,HLOOKUP(#REF!,YARD,2),FALSE)+(VLOOKUP(#REF!,YARDLAB,HLOOKUP(#REF!,YARD,2)+1,FALSE)-VLOOKUP(#REF!,YARDLAB,HLOOKUP(#REF!,YARD,2),FALSE))*(#REF!-HLOOKUP(#REF!,YARD,1))/(HLOOKUP(#REF!+2,YARD,1)-HLOOKUP(#REF!,YARD,1)))</definedName>
    <definedName name="YARD_MAT">VLOOKUP(#REF!,YARDMAT,HLOOKUP(#REF!,YARD,2)+1,FALSE)+(VLOOKUP(#REF!,YARDMAT,HLOOKUP(#REF!,YARD,2)+1+1,FALSE)-VLOOKUP(#REF!,YARDMAT,HLOOKUP(#REF!,YARD,2)+1,FALSE))*(#REF!-HLOOKUP(#REF!,YARD,1))/(HLOOKUP(#REF!+2,YARD,1)-HLOOKUP(#REF!,YARD,1))</definedName>
    <definedName name="Year">#REF!</definedName>
    <definedName name="YearSplit">#REF!</definedName>
    <definedName name="z">#REF!</definedName>
    <definedName name="ze">#REF!</definedName>
    <definedName name="zpr">#REF!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#REF!</definedName>
    <definedName name="zy">#REF!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건축">#REF!</definedName>
    <definedName name="공종">#REF!</definedName>
    <definedName name="구분">#REF!</definedName>
    <definedName name="기계">#REF!</definedName>
    <definedName name="기타">#REF!</definedName>
    <definedName name="뚜껑">[31]C3!#REF!</definedName>
    <definedName name="사진">#REF!</definedName>
    <definedName name="소모비">#REF!</definedName>
    <definedName name="작업계획">#REF!</definedName>
    <definedName name="전기계장">#REF!</definedName>
    <definedName name="중기">#REF!</definedName>
    <definedName name="집계SHEET">[32]당초!#REF!</definedName>
    <definedName name="ㅌ">'[33]#3E1_GCR'!#REF!</definedName>
    <definedName name="토목">#REF!</definedName>
    <definedName name="표지1">#REF!</definedName>
    <definedName name="空調労務割掛">#N/A</definedName>
    <definedName name="空調継手・支持金物">[34]C1ㅇ!#REF!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2" l="1"/>
  <c r="C10" i="2"/>
  <c r="D40" i="1"/>
  <c r="G30" i="1"/>
  <c r="D41" i="1"/>
  <c r="G31" i="1"/>
  <c r="D42" i="1"/>
  <c r="G32" i="1"/>
  <c r="D45" i="1"/>
  <c r="C11" i="4"/>
  <c r="G34" i="1"/>
  <c r="C10" i="4"/>
  <c r="C13" i="4"/>
  <c r="C16" i="4"/>
  <c r="C17" i="4"/>
  <c r="D20" i="4"/>
  <c r="C20" i="4"/>
  <c r="D21" i="4"/>
  <c r="C21" i="4"/>
  <c r="D22" i="4"/>
  <c r="C22" i="4"/>
  <c r="D23" i="4"/>
  <c r="C23" i="4"/>
  <c r="C24" i="4"/>
  <c r="C26" i="4"/>
  <c r="C11" i="2"/>
  <c r="C13" i="2"/>
  <c r="C19" i="2"/>
  <c r="C10" i="1"/>
  <c r="C20" i="2"/>
  <c r="C21" i="2"/>
  <c r="C23" i="2"/>
  <c r="C24" i="2"/>
  <c r="C22" i="2"/>
  <c r="C25" i="2"/>
  <c r="C27" i="2"/>
  <c r="C29" i="2"/>
  <c r="C45" i="2"/>
  <c r="C46" i="2"/>
  <c r="C47" i="2"/>
  <c r="D23" i="2"/>
  <c r="D24" i="2"/>
  <c r="C12" i="4"/>
  <c r="E12" i="4"/>
  <c r="E11" i="4"/>
  <c r="E10" i="4"/>
  <c r="E13" i="4"/>
  <c r="E16" i="4"/>
  <c r="E17" i="4"/>
  <c r="F20" i="4"/>
  <c r="E20" i="4"/>
  <c r="F21" i="4"/>
  <c r="E21" i="4"/>
  <c r="F22" i="4"/>
  <c r="E22" i="4"/>
  <c r="F23" i="4"/>
  <c r="E23" i="4"/>
  <c r="E24" i="4"/>
  <c r="E26" i="4"/>
  <c r="D11" i="2"/>
  <c r="D13" i="2"/>
  <c r="D19" i="2"/>
  <c r="D25" i="2"/>
  <c r="D27" i="2"/>
  <c r="D29" i="2"/>
  <c r="D45" i="2"/>
  <c r="D46" i="2"/>
  <c r="D47" i="2"/>
  <c r="E23" i="2"/>
  <c r="E24" i="2"/>
  <c r="G12" i="4"/>
  <c r="G11" i="4"/>
  <c r="G10" i="4"/>
  <c r="G13" i="4"/>
  <c r="G16" i="4"/>
  <c r="G17" i="4"/>
  <c r="H20" i="4"/>
  <c r="G20" i="4"/>
  <c r="H21" i="4"/>
  <c r="G21" i="4"/>
  <c r="H22" i="4"/>
  <c r="G22" i="4"/>
  <c r="H23" i="4"/>
  <c r="G23" i="4"/>
  <c r="G24" i="4"/>
  <c r="G26" i="4"/>
  <c r="E11" i="2"/>
  <c r="E13" i="2"/>
  <c r="E19" i="2"/>
  <c r="E25" i="2"/>
  <c r="E27" i="2"/>
  <c r="E29" i="2"/>
  <c r="E45" i="2"/>
  <c r="E46" i="2"/>
  <c r="E47" i="2"/>
  <c r="F23" i="2"/>
  <c r="F24" i="2"/>
  <c r="I12" i="4"/>
  <c r="I11" i="4"/>
  <c r="I10" i="4"/>
  <c r="I13" i="4"/>
  <c r="I16" i="4"/>
  <c r="I17" i="4"/>
  <c r="J20" i="4"/>
  <c r="I20" i="4"/>
  <c r="J21" i="4"/>
  <c r="I21" i="4"/>
  <c r="J22" i="4"/>
  <c r="I22" i="4"/>
  <c r="J23" i="4"/>
  <c r="I23" i="4"/>
  <c r="I24" i="4"/>
  <c r="I26" i="4"/>
  <c r="F11" i="2"/>
  <c r="F13" i="2"/>
  <c r="F19" i="2"/>
  <c r="F25" i="2"/>
  <c r="F27" i="2"/>
  <c r="F29" i="2"/>
  <c r="F45" i="2"/>
  <c r="F46" i="2"/>
  <c r="F47" i="2"/>
  <c r="G23" i="2"/>
  <c r="G24" i="2"/>
  <c r="K12" i="4"/>
  <c r="K11" i="4"/>
  <c r="K10" i="4"/>
  <c r="K13" i="4"/>
  <c r="K16" i="4"/>
  <c r="K17" i="4"/>
  <c r="L20" i="4"/>
  <c r="K20" i="4"/>
  <c r="L21" i="4"/>
  <c r="K21" i="4"/>
  <c r="L22" i="4"/>
  <c r="K22" i="4"/>
  <c r="L23" i="4"/>
  <c r="K23" i="4"/>
  <c r="K24" i="4"/>
  <c r="K26" i="4"/>
  <c r="G11" i="2"/>
  <c r="G13" i="2"/>
  <c r="G19" i="2"/>
  <c r="G25" i="2"/>
  <c r="G27" i="2"/>
  <c r="G29" i="2"/>
  <c r="G45" i="2"/>
  <c r="G46" i="2"/>
  <c r="G47" i="2"/>
  <c r="H23" i="2"/>
  <c r="H24" i="2"/>
  <c r="M12" i="4"/>
  <c r="M11" i="4"/>
  <c r="M10" i="4"/>
  <c r="M13" i="4"/>
  <c r="M16" i="4"/>
  <c r="M17" i="4"/>
  <c r="N20" i="4"/>
  <c r="M20" i="4"/>
  <c r="N21" i="4"/>
  <c r="M21" i="4"/>
  <c r="N22" i="4"/>
  <c r="M22" i="4"/>
  <c r="N23" i="4"/>
  <c r="M23" i="4"/>
  <c r="M24" i="4"/>
  <c r="M26" i="4"/>
  <c r="H11" i="2"/>
  <c r="H13" i="2"/>
  <c r="H19" i="2"/>
  <c r="H25" i="2"/>
  <c r="H27" i="2"/>
  <c r="H29" i="2"/>
  <c r="H45" i="2"/>
  <c r="H46" i="2"/>
  <c r="H47" i="2"/>
  <c r="I23" i="2"/>
  <c r="I24" i="2"/>
  <c r="O12" i="4"/>
  <c r="O11" i="4"/>
  <c r="O10" i="4"/>
  <c r="O13" i="4"/>
  <c r="O16" i="4"/>
  <c r="O17" i="4"/>
  <c r="P20" i="4"/>
  <c r="O20" i="4"/>
  <c r="P21" i="4"/>
  <c r="O21" i="4"/>
  <c r="P22" i="4"/>
  <c r="O22" i="4"/>
  <c r="P23" i="4"/>
  <c r="O23" i="4"/>
  <c r="O24" i="4"/>
  <c r="O26" i="4"/>
  <c r="I11" i="2"/>
  <c r="I13" i="2"/>
  <c r="I19" i="2"/>
  <c r="I25" i="2"/>
  <c r="I27" i="2"/>
  <c r="I29" i="2"/>
  <c r="I45" i="2"/>
  <c r="I46" i="2"/>
  <c r="I47" i="2"/>
  <c r="J23" i="2"/>
  <c r="J24" i="2"/>
  <c r="Q12" i="4"/>
  <c r="Q11" i="4"/>
  <c r="Q10" i="4"/>
  <c r="Q13" i="4"/>
  <c r="Q16" i="4"/>
  <c r="Q17" i="4"/>
  <c r="R20" i="4"/>
  <c r="Q20" i="4"/>
  <c r="R21" i="4"/>
  <c r="Q21" i="4"/>
  <c r="R22" i="4"/>
  <c r="Q22" i="4"/>
  <c r="R23" i="4"/>
  <c r="Q23" i="4"/>
  <c r="Q24" i="4"/>
  <c r="Q26" i="4"/>
  <c r="J11" i="2"/>
  <c r="J13" i="2"/>
  <c r="J19" i="2"/>
  <c r="J25" i="2"/>
  <c r="J27" i="2"/>
  <c r="J29" i="2"/>
  <c r="J45" i="2"/>
  <c r="J46" i="2"/>
  <c r="J47" i="2"/>
  <c r="K23" i="2"/>
  <c r="K24" i="2"/>
  <c r="S12" i="4"/>
  <c r="S11" i="4"/>
  <c r="S10" i="4"/>
  <c r="S13" i="4"/>
  <c r="S16" i="4"/>
  <c r="S17" i="4"/>
  <c r="T20" i="4"/>
  <c r="S20" i="4"/>
  <c r="T21" i="4"/>
  <c r="S21" i="4"/>
  <c r="T22" i="4"/>
  <c r="S22" i="4"/>
  <c r="T23" i="4"/>
  <c r="S23" i="4"/>
  <c r="S24" i="4"/>
  <c r="S26" i="4"/>
  <c r="K11" i="2"/>
  <c r="K13" i="2"/>
  <c r="K19" i="2"/>
  <c r="K25" i="2"/>
  <c r="K27" i="2"/>
  <c r="K29" i="2"/>
  <c r="K45" i="2"/>
  <c r="K46" i="2"/>
  <c r="K47" i="2"/>
  <c r="C25" i="1"/>
  <c r="L12" i="2"/>
  <c r="U12" i="4"/>
  <c r="U11" i="4"/>
  <c r="U10" i="4"/>
  <c r="U13" i="4"/>
  <c r="U16" i="4"/>
  <c r="U17" i="4"/>
  <c r="V20" i="4"/>
  <c r="U20" i="4"/>
  <c r="V21" i="4"/>
  <c r="U21" i="4"/>
  <c r="V22" i="4"/>
  <c r="U22" i="4"/>
  <c r="V23" i="4"/>
  <c r="U23" i="4"/>
  <c r="U24" i="4"/>
  <c r="U26" i="4"/>
  <c r="L11" i="2"/>
  <c r="L13" i="2"/>
  <c r="L19" i="2"/>
  <c r="L23" i="2"/>
  <c r="L24" i="2"/>
  <c r="L25" i="2"/>
  <c r="L27" i="2"/>
  <c r="L29" i="2"/>
  <c r="L45" i="2"/>
  <c r="L46" i="2"/>
  <c r="L47" i="2"/>
  <c r="C48" i="2"/>
  <c r="C32" i="2"/>
  <c r="I8" i="1"/>
  <c r="I9" i="1"/>
  <c r="C31" i="2"/>
  <c r="I7" i="1"/>
  <c r="C15" i="2"/>
  <c r="I6" i="1"/>
  <c r="D24" i="4"/>
  <c r="V26" i="4"/>
  <c r="T26" i="4"/>
  <c r="R26" i="4"/>
  <c r="P26" i="4"/>
  <c r="N26" i="4"/>
  <c r="L26" i="4"/>
  <c r="H26" i="4"/>
  <c r="F26" i="4"/>
  <c r="D26" i="4"/>
  <c r="V16" i="4"/>
  <c r="T16" i="4"/>
  <c r="R16" i="4"/>
  <c r="P16" i="4"/>
  <c r="N16" i="4"/>
  <c r="L16" i="4"/>
  <c r="J16" i="4"/>
  <c r="H16" i="4"/>
  <c r="F16" i="4"/>
  <c r="D16" i="4"/>
  <c r="G7" i="4"/>
  <c r="I7" i="4"/>
  <c r="K7" i="4"/>
  <c r="M7" i="4"/>
  <c r="O7" i="4"/>
  <c r="Q7" i="4"/>
  <c r="S7" i="4"/>
  <c r="U7" i="4"/>
  <c r="E6" i="4"/>
  <c r="G6" i="4"/>
  <c r="I6" i="4"/>
  <c r="K6" i="4"/>
  <c r="M6" i="4"/>
  <c r="O6" i="4"/>
  <c r="Q6" i="4"/>
  <c r="S6" i="4"/>
  <c r="U6" i="4"/>
  <c r="V24" i="4"/>
  <c r="T24" i="4"/>
  <c r="R24" i="4"/>
  <c r="P24" i="4"/>
  <c r="N24" i="4"/>
  <c r="L24" i="4"/>
  <c r="H24" i="4"/>
  <c r="F24" i="4"/>
  <c r="V17" i="4"/>
  <c r="T17" i="4"/>
  <c r="R17" i="4"/>
  <c r="P17" i="4"/>
  <c r="N17" i="4"/>
  <c r="L17" i="4"/>
  <c r="J17" i="4"/>
  <c r="H17" i="4"/>
  <c r="F17" i="4"/>
  <c r="D17" i="4"/>
  <c r="U8" i="4"/>
  <c r="U9" i="4"/>
  <c r="S8" i="4"/>
  <c r="S9" i="4"/>
  <c r="Q8" i="4"/>
  <c r="Q9" i="4"/>
  <c r="O8" i="4"/>
  <c r="O9" i="4"/>
  <c r="M8" i="4"/>
  <c r="M9" i="4"/>
  <c r="K8" i="4"/>
  <c r="K9" i="4"/>
  <c r="I8" i="4"/>
  <c r="I9" i="4"/>
  <c r="G8" i="4"/>
  <c r="G9" i="4"/>
  <c r="E8" i="4"/>
  <c r="E9" i="4"/>
  <c r="C8" i="4"/>
  <c r="C9" i="4"/>
  <c r="I10" i="1"/>
  <c r="C20" i="1"/>
  <c r="D19" i="1"/>
  <c r="D16" i="1"/>
  <c r="D17" i="1"/>
  <c r="D18" i="1"/>
  <c r="D20" i="1"/>
  <c r="C43" i="1"/>
  <c r="J26" i="4"/>
  <c r="J24" i="4"/>
</calcChain>
</file>

<file path=xl/sharedStrings.xml><?xml version="1.0" encoding="utf-8"?>
<sst xmlns="http://schemas.openxmlformats.org/spreadsheetml/2006/main" count="112" uniqueCount="85">
  <si>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</si>
  <si>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</si>
  <si>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</si>
  <si>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</si>
  <si>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</si>
  <si>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</si>
  <si>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</si>
  <si>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</si>
  <si>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</si>
  <si>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</si>
  <si>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© naiyerjawaid.com</t>
  </si>
  <si>
    <t>AirBnB Investment Worksheet</t>
  </si>
  <si>
    <t>Daily Rate</t>
  </si>
  <si>
    <t>Weekly Rate</t>
  </si>
  <si>
    <t>Monthly Rate</t>
  </si>
  <si>
    <t>Property 1</t>
  </si>
  <si>
    <t>Property 2</t>
  </si>
  <si>
    <t>Property 3</t>
  </si>
  <si>
    <t>Monthly Occupancy</t>
  </si>
  <si>
    <t xml:space="preserve">Market Research </t>
  </si>
  <si>
    <t>Average</t>
  </si>
  <si>
    <t>Operating Days</t>
  </si>
  <si>
    <t>Daily Booking</t>
  </si>
  <si>
    <t>Weekly Booking</t>
  </si>
  <si>
    <t>Monthly Booking</t>
  </si>
  <si>
    <t>My Property Average Rate / Night</t>
  </si>
  <si>
    <t>Booking Assumptions</t>
  </si>
  <si>
    <t>Summary Sheet</t>
  </si>
  <si>
    <t>Property acquisition cost</t>
  </si>
  <si>
    <t>Decoration &amp; Furnishing</t>
  </si>
  <si>
    <t>Down Payment</t>
  </si>
  <si>
    <t>Bank Finance</t>
  </si>
  <si>
    <t>Interest Rate</t>
  </si>
  <si>
    <t xml:space="preserve">Loan Duration </t>
  </si>
  <si>
    <t>Years</t>
  </si>
  <si>
    <t>Capital Cost</t>
  </si>
  <si>
    <t>Operating Cost</t>
  </si>
  <si>
    <t>Cleaning</t>
  </si>
  <si>
    <t>Supplies</t>
  </si>
  <si>
    <t>Utilities</t>
  </si>
  <si>
    <t>Reserve for maintenance</t>
  </si>
  <si>
    <t>% of Income</t>
  </si>
  <si>
    <t>USD/Mo</t>
  </si>
  <si>
    <t>Total</t>
  </si>
  <si>
    <t>Other Assumptions</t>
  </si>
  <si>
    <t>Project IRR</t>
  </si>
  <si>
    <t>Leveraged IRR</t>
  </si>
  <si>
    <t>Yield</t>
  </si>
  <si>
    <t>Decision</t>
  </si>
  <si>
    <t>Result</t>
  </si>
  <si>
    <t>Payback (Years)</t>
  </si>
  <si>
    <t>Inflation</t>
  </si>
  <si>
    <t>Profit &amp; Loss Statement</t>
  </si>
  <si>
    <t xml:space="preserve">Descripion </t>
  </si>
  <si>
    <t>Number of Rooms</t>
  </si>
  <si>
    <t>Days Open</t>
  </si>
  <si>
    <t>Roomnights Available</t>
  </si>
  <si>
    <t>Roomnights Occupied</t>
  </si>
  <si>
    <t>Room Occupancy %</t>
  </si>
  <si>
    <t>Average Room Rate</t>
  </si>
  <si>
    <t>ARR Growth Rate</t>
  </si>
  <si>
    <t>RevPAR</t>
  </si>
  <si>
    <t>Revenue</t>
  </si>
  <si>
    <t>Rooms</t>
  </si>
  <si>
    <t>Total Revenue</t>
  </si>
  <si>
    <t xml:space="preserve">EBITDA </t>
  </si>
  <si>
    <t>No. of Rooms</t>
  </si>
  <si>
    <t>Total Expenses</t>
  </si>
  <si>
    <t>Cash Flow</t>
  </si>
  <si>
    <t>Project Cash Flow</t>
  </si>
  <si>
    <t>EBITDA</t>
  </si>
  <si>
    <t>Net Project Cash Flow</t>
  </si>
  <si>
    <t>Exit Value</t>
  </si>
  <si>
    <t>(assumed to be same as entry value)</t>
  </si>
  <si>
    <t>Financing Cash Flow</t>
  </si>
  <si>
    <t>Loan Drawdown</t>
  </si>
  <si>
    <t>Equity Contribution for Property</t>
  </si>
  <si>
    <t>Equity Contribution for Furnishing</t>
  </si>
  <si>
    <t>Interest Payment</t>
  </si>
  <si>
    <t>Principal Payment</t>
  </si>
  <si>
    <t>Net Cash Flow After Financing</t>
  </si>
  <si>
    <t>Equity Cash Flow</t>
  </si>
  <si>
    <t>Cummulative Equity Cash Flow</t>
  </si>
  <si>
    <t>Outstanding Loan</t>
  </si>
  <si>
    <t>Payback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</si>
</sst>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0.0"/>
    <numFmt numFmtId="168" formatCode="hh:mm\ \a\.m\./\p\.m\._)"/>
    <numFmt numFmtId="169" formatCode="_ * #,##0.00_ ;_ * \-#,##0.00_ ;_ * &quot;-&quot;??_ ;_ @_ "/>
    <numFmt numFmtId="170" formatCode="_ &quot;\&quot;* #,##0_ ;_ &quot;\&quot;* \-#,##0_ ;_ &quot;\&quot;* &quot;-&quot;_ ;_ @_ "/>
    <numFmt numFmtId="171" formatCode="_ &quot;\&quot;* #,##0.00_ ;_ &quot;\&quot;* \-#,##0.00_ ;_ &quot;\&quot;* &quot;-&quot;??_ ;_ @_ "/>
    <numFmt numFmtId="172" formatCode="_ * #,##0_ ;_ * \-#,##0_ ;_ * &quot;-&quot;_ ;_ @_ "/>
    <numFmt numFmtId="173" formatCode="0%;\(0%\)"/>
    <numFmt numFmtId="174" formatCode="&quot;$&quot;#,##0;[Red]\-&quot;$&quot;#,##0"/>
    <numFmt numFmtId="175" formatCode="&quot;$&quot;#,##0.00;\-&quot;$&quot;#,##0.00"/>
    <numFmt numFmtId="176" formatCode="&quot;\&quot;#,##0.00;[Red]&quot;\&quot;&quot;\&quot;\-#,##0.00"/>
    <numFmt numFmtId="177" formatCode="d\-mmm\-yy\ h:mm\ AM/PM"/>
    <numFmt numFmtId="178" formatCode="_-* #,##0.00_-;\-* #,##0.00_-;_-* &quot;-&quot;??_-;_-@_-"/>
    <numFmt numFmtId="179" formatCode="_-* #,##0.0000_-;\-* #,##0.0000_-;_-* &quot;-&quot;??_-;_-@_-"/>
    <numFmt numFmtId="180" formatCode="\t#\ ?/?"/>
    <numFmt numFmtId="181" formatCode="m\o\n\th\ d\,\ yyyy"/>
    <numFmt numFmtId="182" formatCode="\t#,##0_);\(\t#,##0\)"/>
    <numFmt numFmtId="183" formatCode="\t0.00E+00"/>
    <numFmt numFmtId="184" formatCode="_-[$€]* #,##0.00_-;\-[$€]* #,##0.00_-;_-[$€]* &quot;-&quot;??_-;_-@_-"/>
    <numFmt numFmtId="185" formatCode="#.00"/>
    <numFmt numFmtId="186" formatCode="#."/>
    <numFmt numFmtId="187" formatCode="#,##0.0_);\(#,##0.0\)"/>
    <numFmt numFmtId="188" formatCode="#,##0\ &quot;F&quot;;[Red]\-#,##0\ &quot;F&quot;"/>
    <numFmt numFmtId="189" formatCode="#,##0.00\ &quot;F&quot;;[Red]\-#,##0.00\ &quot;F&quot;"/>
    <numFmt numFmtId="190" formatCode="\$#,##0_);\(\$#,##0\)\ "/>
    <numFmt numFmtId="191" formatCode="&quot;$&quot;#,##0.00"/>
    <numFmt numFmtId="192" formatCode="&quot;\&quot;#,##0.00;&quot;\&quot;&quot;\&quot;\-#,##0.00"/>
    <numFmt numFmtId="193" formatCode="_ &quot;\&quot;* #,##0_ ;_ &quot;\&quot;* &quot;\&quot;\-#,##0_ ;_ &quot;\&quot;* &quot;-&quot;_ ;_ @_ "/>
    <numFmt numFmtId="194" formatCode="_-* #,##0\ &quot;DM&quot;_-;\-* #,##0\ &quot;DM&quot;_-;_-* &quot;-&quot;\ &quot;DM&quot;_-;_-@_-"/>
    <numFmt numFmtId="195" formatCode="_-* #,##0.00\ &quot;DM&quot;_-;\-* #,##0.00\ &quot;DM&quot;_-;_-* &quot;-&quot;??\ &quot;DM&quot;_-;_-@_-"/>
    <numFmt numFmtId="196" formatCode="_(&quot;$&quot;* #,##0_);_(&quot;$&quot;* \(#,##0\);_(&quot;$&quot;* &quot;-&quot;??_);_(@_)"/>
    <numFmt numFmtId="197" formatCode="&quot;\&quot;#,##0;&quot;\&quot;&quot;\&quot;&quot;\&quot;&quot;\&quot;\-#,##0"/>
    <numFmt numFmtId="198" formatCode="#,##0;[Red]&quot;-&quot;#,##0"/>
    <numFmt numFmtId="199" formatCode="_-* #,##0_-;\-* #,##0_-;_-* &quot;-&quot;_-;_-@_-"/>
    <numFmt numFmtId="200" formatCode="&quot;\&quot;#,##0;[Red]&quot;\&quot;&quot;\&quot;&quot;\&quot;&quot;\&quot;\-#,##0"/>
    <numFmt numFmtId="201" formatCode="#,##0.0;[Red]\-#,##0.0"/>
    <numFmt numFmtId="202" formatCode="_-* #,##0.00_-;&quot;\&quot;&quot;\&quot;\-* #,##0.00_-;_-* &quot;-&quot;??_-;_-@_-"/>
    <numFmt numFmtId="203" formatCode="_-&quot;\&quot;* #,##0.00_-;&quot;\&quot;&quot;\&quot;\-&quot;\&quot;* #,##0.00_-;_-&quot;\&quot;* &quot;-&quot;??_-;_-@_-"/>
    <numFmt numFmtId="204" formatCode="&quot;\&quot;#,##0.00;&quot;\&quot;&quot;\&quot;&quot;\&quot;&quot;\&quot;\-#,##0.00"/>
  </numFmts>
  <fonts count="1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name val="Arial"/>
    </font>
    <font>
      <sz val="11"/>
      <color theme="1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rgb="FF00B0F0"/>
      <name val="Cambria"/>
      <family val="1"/>
      <scheme val="major"/>
    </font>
    <font>
      <sz val="10"/>
      <color rgb="FFFF0000"/>
      <name val="Cambria"/>
      <family val="1"/>
      <scheme val="major"/>
    </font>
    <font>
      <sz val="10"/>
      <name val="Arial"/>
      <family val="2"/>
    </font>
    <font>
      <sz val="12"/>
      <name val="바탕체"/>
      <family val="1"/>
    </font>
    <font>
      <sz val="12"/>
      <name val="바탕체"/>
      <family val="3"/>
      <charset val="255"/>
    </font>
    <font>
      <sz val="12"/>
      <name val="???"/>
      <family val="1"/>
      <charset val="255"/>
    </font>
    <font>
      <sz val="11"/>
      <name val="??"/>
      <family val="3"/>
      <charset val="255"/>
    </font>
    <font>
      <sz val="10"/>
      <name val="굴림체"/>
      <family val="3"/>
      <charset val="255"/>
    </font>
    <font>
      <sz val="10"/>
      <name val="Helv"/>
      <family val="2"/>
    </font>
    <font>
      <sz val="14"/>
      <name val="‚l‚r –¾’©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name val="Helv"/>
      <family val="2"/>
    </font>
    <font>
      <sz val="14"/>
      <name val="Helv"/>
      <family val="2"/>
    </font>
    <font>
      <b/>
      <sz val="14"/>
      <name val="Helv"/>
      <family val="2"/>
    </font>
    <font>
      <sz val="9"/>
      <name val="Arial"/>
      <family val="2"/>
    </font>
    <font>
      <sz val="12"/>
      <name val="¹ÙÅÁÃ¼"/>
      <family val="3"/>
      <charset val="255"/>
    </font>
    <font>
      <sz val="11"/>
      <name val="μ¸¿o"/>
      <family val="3"/>
      <charset val="255"/>
    </font>
    <font>
      <b/>
      <sz val="10"/>
      <name val="Arial"/>
      <family val="2"/>
    </font>
    <font>
      <sz val="11"/>
      <name val="Arial"/>
      <family val="2"/>
    </font>
    <font>
      <b/>
      <sz val="11"/>
      <name val="Tahoma"/>
      <family val="2"/>
    </font>
    <font>
      <sz val="11"/>
      <name val="Tahoma"/>
      <family val="2"/>
    </font>
    <font>
      <sz val="8"/>
      <name val="MS Sans Serif"/>
      <family val="2"/>
    </font>
    <font>
      <sz val="8"/>
      <color indexed="12"/>
      <name val="MS Sans Serif"/>
      <family val="2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2"/>
      <name val="Helv"/>
      <family val="2"/>
    </font>
    <font>
      <sz val="11"/>
      <color indexed="17"/>
      <name val="Calibri"/>
      <family val="2"/>
    </font>
    <font>
      <sz val="12"/>
      <name val="µ¸¿òÃ¼"/>
      <family val="3"/>
      <charset val="255"/>
    </font>
    <font>
      <sz val="10"/>
      <name val="±¼¸²A¼"/>
      <family val="3"/>
      <charset val="255"/>
    </font>
    <font>
      <sz val="11"/>
      <name val="돋움"/>
      <family val="2"/>
    </font>
    <font>
      <sz val="11"/>
      <name val="ＭＳ Ｐゴシック"/>
      <family val="3"/>
      <charset val="128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ms Rmn"/>
      <family val="1"/>
    </font>
    <font>
      <b/>
      <u/>
      <sz val="16"/>
      <color indexed="16"/>
      <name val="Courier New"/>
      <family val="3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Geneva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b/>
      <sz val="11"/>
      <name val="Arial"/>
      <family val="2"/>
    </font>
    <font>
      <sz val="11"/>
      <color indexed="62"/>
      <name val="Calibri"/>
      <family val="2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Arial"/>
      <family val="2"/>
    </font>
    <font>
      <b/>
      <sz val="14"/>
      <name val="MS Sans Serif"/>
      <family val="2"/>
    </font>
    <font>
      <b/>
      <sz val="1"/>
      <color indexed="8"/>
      <name val="Courier"/>
      <family val="3"/>
    </font>
    <font>
      <b/>
      <sz val="10"/>
      <name val="Times New Roman"/>
      <family val="1"/>
    </font>
    <font>
      <sz val="10"/>
      <name val="Univers (WN)"/>
      <family val="2"/>
    </font>
    <font>
      <u/>
      <sz val="9"/>
      <color indexed="12"/>
      <name val="Arial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b/>
      <sz val="11"/>
      <name val="Helv"/>
      <family val="2"/>
    </font>
    <font>
      <sz val="10"/>
      <name val="Arabic Transparent"/>
      <charset val="178"/>
    </font>
    <font>
      <sz val="11"/>
      <color indexed="60"/>
      <name val="Calibri"/>
      <family val="2"/>
    </font>
    <font>
      <sz val="12"/>
      <name val="Helv"/>
    </font>
    <font>
      <sz val="12"/>
      <color indexed="8"/>
      <name val="Times New Roman"/>
      <family val="1"/>
    </font>
    <font>
      <sz val="11"/>
      <name val="ＭＳ 明朝"/>
      <family val="1"/>
      <charset val="128"/>
    </font>
    <font>
      <sz val="10"/>
      <name val="Palatino"/>
      <family val="1"/>
    </font>
    <font>
      <b/>
      <sz val="10"/>
      <name val="Arial CE"/>
      <family val="2"/>
      <charset val="238"/>
    </font>
    <font>
      <sz val="10"/>
      <color indexed="10"/>
      <name val="Times New Roman"/>
      <family val="1"/>
    </font>
    <font>
      <sz val="8"/>
      <color indexed="10"/>
      <name val="MS Sans Serif"/>
      <family val="2"/>
    </font>
    <font>
      <sz val="10"/>
      <color indexed="9"/>
      <name val="Arial"/>
      <family val="2"/>
    </font>
    <font>
      <b/>
      <sz val="16"/>
      <color indexed="8"/>
      <name val="Arial"/>
      <family val="2"/>
    </font>
    <font>
      <b/>
      <sz val="11"/>
      <color indexed="63"/>
      <name val="Calibri"/>
      <family val="2"/>
    </font>
    <font>
      <u/>
      <sz val="9"/>
      <color indexed="36"/>
      <name val="Arial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u/>
      <sz val="10"/>
      <name val="Times New Roman"/>
      <family val="1"/>
    </font>
    <font>
      <sz val="11"/>
      <name val="明朝"/>
      <family val="1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7"/>
      <name val="Tms Rmn"/>
    </font>
    <font>
      <b/>
      <sz val="7"/>
      <name val="Tms Rmn"/>
    </font>
    <font>
      <b/>
      <sz val="6"/>
      <color indexed="9"/>
      <name val="Times New Roman"/>
      <family val="1"/>
    </font>
    <font>
      <b/>
      <sz val="11"/>
      <color indexed="8"/>
      <name val="Calibri"/>
      <family val="2"/>
    </font>
    <font>
      <sz val="14"/>
      <name val="뼻뮝"/>
      <family val="3"/>
      <charset val="255"/>
    </font>
    <font>
      <sz val="11"/>
      <name val="굃굍 뼻뮝"/>
      <family val="3"/>
      <charset val="255"/>
    </font>
    <font>
      <b/>
      <sz val="12"/>
      <color indexed="16"/>
      <name val="굴림체"/>
      <family val="3"/>
    </font>
    <font>
      <sz val="10"/>
      <name val="명조"/>
      <family val="3"/>
      <charset val="255"/>
    </font>
    <font>
      <sz val="12"/>
      <name val="新細明體"/>
      <charset val="136"/>
    </font>
    <font>
      <sz val="12"/>
      <name val="宋体"/>
      <family val="1"/>
      <charset val="255"/>
    </font>
    <font>
      <sz val="14"/>
      <name val="ＭＳ 明朝"/>
      <family val="1"/>
      <charset val="128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fgColor indexed="1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1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10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4"/>
        <bgColor indexed="64"/>
      </patternFill>
    </fill>
    <fill>
      <patternFill patternType="lightGray">
        <fgColor indexed="13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6" borderId="0" applyNumberFormat="0" applyBorder="0" applyAlignment="0" applyProtection="0"/>
    <xf numFmtId="43" fontId="6" fillId="0" borderId="0" applyFont="0" applyFill="0" applyBorder="0" applyAlignment="0" applyProtection="0"/>
    <xf numFmtId="0" fontId="8" fillId="4" borderId="4" applyNumberFormat="0" applyAlignment="0" applyProtection="0"/>
    <xf numFmtId="0" fontId="9" fillId="5" borderId="4" applyNumberFormat="0" applyAlignment="0" applyProtection="0"/>
    <xf numFmtId="44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8" fillId="0" borderId="0" applyFont="0" applyFill="0" applyBorder="0" applyAlignment="0" applyProtection="0">
      <alignment horizontal="right"/>
    </xf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9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9" fontId="18" fillId="13" borderId="0"/>
    <xf numFmtId="0" fontId="20" fillId="0" borderId="18">
      <alignment horizontal="center"/>
    </xf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37" fontId="28" fillId="0" borderId="0"/>
    <xf numFmtId="37" fontId="29" fillId="0" borderId="0"/>
    <xf numFmtId="37" fontId="30" fillId="0" borderId="0"/>
    <xf numFmtId="0" fontId="31" fillId="28" borderId="19" applyNumberFormat="0" applyFill="0" applyBorder="0" applyAlignment="0" applyProtection="0">
      <alignment horizontal="center" vertical="center"/>
    </xf>
    <xf numFmtId="170" fontId="32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4" fillId="29" borderId="20"/>
    <xf numFmtId="1" fontId="35" fillId="29" borderId="6">
      <alignment horizontal="center" wrapText="1"/>
    </xf>
    <xf numFmtId="164" fontId="36" fillId="29" borderId="6">
      <alignment horizontal="center" vertical="top" wrapText="1"/>
    </xf>
    <xf numFmtId="1" fontId="37" fillId="29" borderId="21">
      <alignment horizontal="center" vertical="top" wrapText="1"/>
    </xf>
    <xf numFmtId="0" fontId="37" fillId="29" borderId="6">
      <alignment horizontal="center" vertical="top" wrapText="1"/>
    </xf>
    <xf numFmtId="2" fontId="38" fillId="30" borderId="0" applyNumberFormat="0" applyFont="0" applyBorder="0" applyAlignment="0" applyProtection="0"/>
    <xf numFmtId="2" fontId="39" fillId="0" borderId="0" applyNumberFormat="0" applyFill="0" applyBorder="0" applyAlignment="0" applyProtection="0"/>
    <xf numFmtId="0" fontId="40" fillId="0" borderId="0" applyNumberFormat="0"/>
    <xf numFmtId="0" fontId="41" fillId="0" borderId="3"/>
    <xf numFmtId="0" fontId="42" fillId="0" borderId="0" applyNumberFormat="0"/>
    <xf numFmtId="37" fontId="43" fillId="0" borderId="22" applyNumberFormat="0" applyFont="0" applyFill="0" applyAlignment="0" applyProtection="0"/>
    <xf numFmtId="37" fontId="43" fillId="0" borderId="2" applyNumberFormat="0" applyFont="0" applyFill="0" applyAlignment="0" applyProtection="0"/>
    <xf numFmtId="0" fontId="44" fillId="16" borderId="0" applyNumberFormat="0" applyBorder="0" applyAlignment="0" applyProtection="0"/>
    <xf numFmtId="0" fontId="45" fillId="0" borderId="0"/>
    <xf numFmtId="0" fontId="46" fillId="0" borderId="0"/>
    <xf numFmtId="0" fontId="47" fillId="0" borderId="0" applyFill="0" applyBorder="0" applyAlignment="0"/>
    <xf numFmtId="166" fontId="48" fillId="0" borderId="0" applyFill="0" applyBorder="0" applyAlignment="0"/>
    <xf numFmtId="173" fontId="48" fillId="0" borderId="0" applyFill="0" applyBorder="0" applyAlignment="0"/>
    <xf numFmtId="174" fontId="48" fillId="0" borderId="0" applyFill="0" applyBorder="0" applyAlignment="0"/>
    <xf numFmtId="175" fontId="48" fillId="0" borderId="0" applyFill="0" applyBorder="0" applyAlignment="0"/>
    <xf numFmtId="176" fontId="48" fillId="0" borderId="0" applyFill="0" applyBorder="0" applyAlignment="0"/>
    <xf numFmtId="177" fontId="48" fillId="0" borderId="0" applyFill="0" applyBorder="0" applyAlignment="0"/>
    <xf numFmtId="166" fontId="48" fillId="0" borderId="0" applyFill="0" applyBorder="0" applyAlignment="0"/>
    <xf numFmtId="0" fontId="49" fillId="31" borderId="23" applyNumberFormat="0" applyAlignment="0" applyProtection="0"/>
    <xf numFmtId="3" fontId="18" fillId="0" borderId="0"/>
    <xf numFmtId="0" fontId="50" fillId="0" borderId="0"/>
    <xf numFmtId="0" fontId="51" fillId="32" borderId="24" applyNumberFormat="0" applyAlignment="0" applyProtection="0"/>
    <xf numFmtId="0" fontId="52" fillId="0" borderId="25" applyNumberFormat="0" applyFill="0" applyAlignment="0" applyProtection="0"/>
    <xf numFmtId="167" fontId="53" fillId="0" borderId="6">
      <alignment horizontal="center"/>
    </xf>
    <xf numFmtId="0" fontId="54" fillId="0" borderId="0">
      <alignment horizontal="centerContinuous"/>
    </xf>
    <xf numFmtId="176" fontId="4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8" fillId="0" borderId="0"/>
    <xf numFmtId="0" fontId="18" fillId="0" borderId="0" applyFont="0" applyFill="0" applyBorder="0" applyAlignment="0" applyProtection="0"/>
    <xf numFmtId="0" fontId="53" fillId="0" borderId="0"/>
    <xf numFmtId="166" fontId="48" fillId="0" borderId="0" applyFont="0" applyFill="0" applyBorder="0" applyAlignment="0" applyProtection="0"/>
    <xf numFmtId="42" fontId="18" fillId="0" borderId="0" applyFont="0" applyFill="0" applyBorder="0" applyAlignment="0" applyProtection="0"/>
    <xf numFmtId="180" fontId="18" fillId="0" borderId="0"/>
    <xf numFmtId="181" fontId="55" fillId="0" borderId="0">
      <protection locked="0"/>
    </xf>
    <xf numFmtId="14" fontId="56" fillId="0" borderId="0" applyFill="0" applyBorder="0" applyAlignment="0"/>
    <xf numFmtId="0" fontId="57" fillId="0" borderId="0" applyProtection="0"/>
    <xf numFmtId="0" fontId="31" fillId="0" borderId="26" applyProtection="0">
      <alignment horizontal="center" vertical="top" wrapText="1"/>
    </xf>
    <xf numFmtId="182" fontId="58" fillId="0" borderId="27">
      <alignment vertical="center"/>
    </xf>
    <xf numFmtId="0" fontId="59" fillId="0" borderId="28" applyNumberFormat="0" applyFill="0" applyProtection="0">
      <alignment horizontal="left" vertical="top" wrapText="1"/>
    </xf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164" fontId="37" fillId="29" borderId="6">
      <alignment horizontal="center" vertical="top" wrapText="1"/>
    </xf>
    <xf numFmtId="183" fontId="18" fillId="0" borderId="0"/>
    <xf numFmtId="0" fontId="60" fillId="0" borderId="0" applyNumberFormat="0" applyFill="0" applyBorder="0" applyAlignment="0" applyProtection="0"/>
    <xf numFmtId="1" fontId="35" fillId="0" borderId="21">
      <alignment horizontal="right" wrapText="1"/>
    </xf>
    <xf numFmtId="1" fontId="35" fillId="29" borderId="20">
      <alignment horizontal="right" wrapText="1"/>
    </xf>
    <xf numFmtId="1" fontId="35" fillId="28" borderId="29">
      <alignment horizontal="right" wrapText="1"/>
    </xf>
    <xf numFmtId="1" fontId="61" fillId="28" borderId="29">
      <alignment horizontal="right" vertical="center" wrapText="1"/>
    </xf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36" borderId="0" applyNumberFormat="0" applyBorder="0" applyAlignment="0" applyProtection="0"/>
    <xf numFmtId="176" fontId="48" fillId="0" borderId="0" applyFill="0" applyBorder="0" applyAlignment="0"/>
    <xf numFmtId="166" fontId="48" fillId="0" borderId="0" applyFill="0" applyBorder="0" applyAlignment="0"/>
    <xf numFmtId="176" fontId="48" fillId="0" borderId="0" applyFill="0" applyBorder="0" applyAlignment="0"/>
    <xf numFmtId="177" fontId="48" fillId="0" borderId="0" applyFill="0" applyBorder="0" applyAlignment="0"/>
    <xf numFmtId="166" fontId="48" fillId="0" borderId="0" applyFill="0" applyBorder="0" applyAlignment="0"/>
    <xf numFmtId="0" fontId="62" fillId="19" borderId="23" applyNumberFormat="0" applyAlignment="0" applyProtection="0"/>
    <xf numFmtId="184" fontId="18" fillId="0" borderId="0" applyFont="0" applyFill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63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63" fillId="0" borderId="0">
      <protection locked="0"/>
    </xf>
    <xf numFmtId="185" fontId="55" fillId="0" borderId="0">
      <protection locked="0"/>
    </xf>
    <xf numFmtId="2" fontId="38" fillId="37" borderId="0" applyNumberFormat="0" applyFont="0" applyBorder="0" applyAlignment="0" applyProtection="0"/>
    <xf numFmtId="38" fontId="64" fillId="38" borderId="0" applyNumberFormat="0" applyBorder="0" applyAlignment="0" applyProtection="0"/>
    <xf numFmtId="0" fontId="43" fillId="0" borderId="0">
      <alignment horizontal="left"/>
    </xf>
    <xf numFmtId="0" fontId="65" fillId="0" borderId="30" applyNumberFormat="0" applyAlignment="0" applyProtection="0">
      <alignment horizontal="left" vertical="center"/>
    </xf>
    <xf numFmtId="0" fontId="65" fillId="0" borderId="1">
      <alignment horizontal="left" vertical="center"/>
    </xf>
    <xf numFmtId="2" fontId="66" fillId="0" borderId="0" applyNumberFormat="0" applyFill="0" applyBorder="0" applyAlignment="0" applyProtection="0"/>
    <xf numFmtId="186" fontId="67" fillId="0" borderId="0">
      <protection locked="0"/>
    </xf>
    <xf numFmtId="186" fontId="67" fillId="0" borderId="0">
      <protection locked="0"/>
    </xf>
    <xf numFmtId="187" fontId="68" fillId="39" borderId="31" applyNumberFormat="0">
      <alignment horizontal="left" vertical="center"/>
    </xf>
    <xf numFmtId="37" fontId="50" fillId="0" borderId="0" applyNumberFormat="0" applyFill="0" applyBorder="0" applyAlignment="0" applyProtection="0"/>
    <xf numFmtId="37" fontId="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15" borderId="0" applyNumberFormat="0" applyBorder="0" applyAlignment="0" applyProtection="0"/>
    <xf numFmtId="10" fontId="64" fillId="38" borderId="6" applyNumberFormat="0" applyBorder="0" applyAlignment="0" applyProtection="0"/>
    <xf numFmtId="176" fontId="48" fillId="0" borderId="0" applyFill="0" applyBorder="0" applyAlignment="0"/>
    <xf numFmtId="166" fontId="48" fillId="0" borderId="0" applyFill="0" applyBorder="0" applyAlignment="0"/>
    <xf numFmtId="176" fontId="48" fillId="0" borderId="0" applyFill="0" applyBorder="0" applyAlignment="0"/>
    <xf numFmtId="177" fontId="48" fillId="0" borderId="0" applyFill="0" applyBorder="0" applyAlignment="0"/>
    <xf numFmtId="166" fontId="48" fillId="0" borderId="0" applyFill="0" applyBorder="0" applyAlignment="0"/>
    <xf numFmtId="0" fontId="18" fillId="13" borderId="32" applyNumberFormat="0" applyFont="0" applyFill="0" applyBorder="0" applyAlignment="0">
      <alignment horizontal="center" vertical="center"/>
    </xf>
    <xf numFmtId="44" fontId="18" fillId="0" borderId="0" applyFont="0" applyFill="0" applyBorder="0" applyAlignment="0" applyProtection="0"/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0" fontId="73" fillId="0" borderId="22"/>
    <xf numFmtId="188" fontId="72" fillId="0" borderId="0" applyFont="0" applyFill="0" applyBorder="0" applyAlignment="0" applyProtection="0"/>
    <xf numFmtId="189" fontId="72" fillId="0" borderId="0" applyFont="0" applyFill="0" applyBorder="0" applyAlignment="0" applyProtection="0"/>
    <xf numFmtId="0" fontId="74" fillId="0" borderId="33" applyNumberFormat="0">
      <alignment horizontal="right"/>
    </xf>
    <xf numFmtId="0" fontId="75" fillId="40" borderId="0" applyNumberFormat="0" applyBorder="0" applyAlignment="0" applyProtection="0"/>
    <xf numFmtId="190" fontId="47" fillId="0" borderId="0"/>
    <xf numFmtId="0" fontId="5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>
      <alignment vertical="top"/>
    </xf>
    <xf numFmtId="0" fontId="3" fillId="0" borderId="0"/>
    <xf numFmtId="0" fontId="18" fillId="0" borderId="0"/>
    <xf numFmtId="0" fontId="6" fillId="0" borderId="0"/>
    <xf numFmtId="0" fontId="18" fillId="0" borderId="0"/>
    <xf numFmtId="0" fontId="18" fillId="41" borderId="34" applyNumberFormat="0" applyFont="0" applyAlignment="0" applyProtection="0"/>
    <xf numFmtId="0" fontId="77" fillId="38" borderId="0"/>
    <xf numFmtId="175" fontId="48" fillId="0" borderId="0" applyFont="0" applyFill="0" applyBorder="0" applyAlignment="0" applyProtection="0"/>
    <xf numFmtId="191" fontId="7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79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80" fillId="0" borderId="0" applyFont="0"/>
    <xf numFmtId="176" fontId="48" fillId="0" borderId="0" applyFill="0" applyBorder="0" applyAlignment="0"/>
    <xf numFmtId="166" fontId="48" fillId="0" borderId="0" applyFill="0" applyBorder="0" applyAlignment="0"/>
    <xf numFmtId="176" fontId="48" fillId="0" borderId="0" applyFill="0" applyBorder="0" applyAlignment="0"/>
    <xf numFmtId="177" fontId="48" fillId="0" borderId="0" applyFill="0" applyBorder="0" applyAlignment="0"/>
    <xf numFmtId="166" fontId="48" fillId="0" borderId="0" applyFill="0" applyBorder="0" applyAlignment="0"/>
    <xf numFmtId="9" fontId="18" fillId="0" borderId="0" applyFont="0" applyFill="0" applyBorder="0" applyAlignment="0" applyProtection="0"/>
    <xf numFmtId="37" fontId="81" fillId="0" borderId="0" applyNumberFormat="0" applyFill="0" applyBorder="0" applyAlignment="0" applyProtection="0"/>
    <xf numFmtId="0" fontId="38" fillId="42" borderId="0" applyNumberFormat="0" applyFont="0" applyBorder="0" applyAlignment="0" applyProtection="0"/>
    <xf numFmtId="2" fontId="82" fillId="0" borderId="0" applyNumberFormat="0" applyFill="0" applyBorder="0" applyAlignment="0" applyProtection="0"/>
    <xf numFmtId="0" fontId="83" fillId="43" borderId="0" applyNumberFormat="0" applyAlignment="0" applyProtection="0">
      <alignment vertical="top"/>
    </xf>
    <xf numFmtId="0" fontId="65" fillId="0" borderId="0" applyNumberFormat="0" applyProtection="0">
      <alignment horizontal="right" vertical="top"/>
    </xf>
    <xf numFmtId="0" fontId="84" fillId="44" borderId="27" applyNumberFormat="0" applyProtection="0">
      <alignment horizontal="centerContinuous" vertical="top"/>
    </xf>
    <xf numFmtId="0" fontId="34" fillId="0" borderId="35" applyNumberFormat="0" applyAlignment="0" applyProtection="0">
      <alignment vertical="top"/>
    </xf>
    <xf numFmtId="0" fontId="85" fillId="31" borderId="36" applyNumberFormat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24" fillId="0" borderId="0"/>
    <xf numFmtId="2" fontId="87" fillId="0" borderId="0" applyNumberFormat="0" applyFill="0" applyBorder="0" applyAlignment="0" applyProtection="0"/>
    <xf numFmtId="2" fontId="88" fillId="0" borderId="37" applyNumberFormat="0" applyFill="0" applyAlignment="0" applyProtection="0"/>
    <xf numFmtId="0" fontId="73" fillId="0" borderId="0"/>
    <xf numFmtId="0" fontId="89" fillId="0" borderId="28" applyNumberFormat="0" applyFill="0" applyProtection="0">
      <alignment vertical="center"/>
    </xf>
    <xf numFmtId="2" fontId="38" fillId="0" borderId="19" applyNumberFormat="0" applyFont="0" applyFill="0" applyAlignment="0" applyProtection="0"/>
    <xf numFmtId="49" fontId="56" fillId="0" borderId="0" applyFill="0" applyBorder="0" applyAlignment="0"/>
    <xf numFmtId="191" fontId="90" fillId="0" borderId="0" applyFill="0" applyBorder="0" applyAlignment="0"/>
    <xf numFmtId="166" fontId="90" fillId="0" borderId="0" applyFill="0" applyBorder="0" applyAlignment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38" applyNumberFormat="0" applyFill="0" applyAlignment="0" applyProtection="0"/>
    <xf numFmtId="0" fontId="95" fillId="0" borderId="39" applyNumberFormat="0" applyFill="0" applyAlignment="0" applyProtection="0"/>
    <xf numFmtId="0" fontId="60" fillId="0" borderId="40" applyNumberFormat="0" applyFill="0" applyAlignment="0" applyProtection="0"/>
    <xf numFmtId="37" fontId="96" fillId="0" borderId="41" applyNumberFormat="0" applyFont="0" applyFill="0" applyAlignment="0" applyProtection="0"/>
    <xf numFmtId="37" fontId="97" fillId="28" borderId="42" applyNumberFormat="0" applyFont="0" applyFill="0" applyAlignment="0" applyProtection="0">
      <protection locked="0"/>
    </xf>
    <xf numFmtId="0" fontId="98" fillId="45" borderId="42" applyNumberFormat="0" applyFont="0" applyAlignment="0" applyProtection="0"/>
    <xf numFmtId="0" fontId="99" fillId="0" borderId="43" applyNumberFormat="0" applyFill="0" applyAlignment="0" applyProtection="0"/>
    <xf numFmtId="2" fontId="87" fillId="0" borderId="44" applyNumberFormat="0" applyFill="0" applyAlignment="0" applyProtection="0"/>
    <xf numFmtId="1" fontId="59" fillId="0" borderId="28" applyFill="0" applyProtection="0">
      <alignment horizontal="center" vertical="top"/>
    </xf>
    <xf numFmtId="192" fontId="48" fillId="0" borderId="0" applyFont="0" applyFill="0" applyBorder="0" applyAlignment="0" applyProtection="0"/>
    <xf numFmtId="193" fontId="48" fillId="0" borderId="0" applyFont="0" applyFill="0" applyBorder="0" applyAlignment="0" applyProtection="0"/>
    <xf numFmtId="8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2" fontId="38" fillId="0" borderId="0" applyNumberFormat="0" applyFont="0" applyFill="0" applyBorder="0" applyProtection="0">
      <alignment horizontal="left" vertical="top" wrapText="1"/>
    </xf>
    <xf numFmtId="196" fontId="36" fillId="28" borderId="29">
      <alignment horizontal="center" vertical="top" wrapText="1"/>
    </xf>
    <xf numFmtId="0" fontId="38" fillId="46" borderId="0" applyNumberFormat="0" applyFont="0" applyBorder="0" applyAlignment="0" applyProtection="0"/>
    <xf numFmtId="166" fontId="90" fillId="0" borderId="0" applyFont="0" applyFill="0" applyBorder="0" applyAlignment="0" applyProtection="0"/>
    <xf numFmtId="191" fontId="90" fillId="0" borderId="0" applyFont="0" applyFill="0" applyBorder="0" applyAlignment="0" applyProtection="0"/>
    <xf numFmtId="0" fontId="24" fillId="0" borderId="0"/>
    <xf numFmtId="172" fontId="18" fillId="0" borderId="0" applyFont="0" applyFill="0" applyBorder="0" applyAlignment="0" applyProtection="0"/>
    <xf numFmtId="4" fontId="24" fillId="0" borderId="0" applyFont="0" applyFill="0" applyBorder="0" applyAlignment="0" applyProtection="0"/>
    <xf numFmtId="197" fontId="20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40" fontId="100" fillId="0" borderId="0" applyFont="0" applyFill="0" applyBorder="0" applyAlignment="0" applyProtection="0"/>
    <xf numFmtId="38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01" fillId="0" borderId="0"/>
    <xf numFmtId="198" fontId="102" fillId="0" borderId="0">
      <alignment vertical="center"/>
    </xf>
    <xf numFmtId="199" fontId="47" fillId="0" borderId="0" applyFont="0" applyFill="0" applyBorder="0" applyAlignment="0" applyProtection="0"/>
    <xf numFmtId="0" fontId="103" fillId="0" borderId="45"/>
    <xf numFmtId="4" fontId="55" fillId="0" borderId="0">
      <protection locked="0"/>
    </xf>
    <xf numFmtId="200" fontId="20" fillId="0" borderId="0">
      <protection locked="0"/>
    </xf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1" fontId="104" fillId="0" borderId="0" applyFont="0" applyFill="0" applyBorder="0" applyAlignment="0" applyProtection="0"/>
    <xf numFmtId="0" fontId="19" fillId="0" borderId="0" applyFont="0" applyFill="0" applyBorder="0" applyAlignment="0" applyProtection="0"/>
    <xf numFmtId="202" fontId="20" fillId="0" borderId="0">
      <protection locked="0"/>
    </xf>
    <xf numFmtId="0" fontId="19" fillId="0" borderId="0"/>
    <xf numFmtId="0" fontId="55" fillId="0" borderId="46">
      <protection locked="0"/>
    </xf>
    <xf numFmtId="203" fontId="20" fillId="0" borderId="0">
      <protection locked="0"/>
    </xf>
    <xf numFmtId="204" fontId="20" fillId="0" borderId="0">
      <protection locked="0"/>
    </xf>
    <xf numFmtId="172" fontId="105" fillId="0" borderId="0" applyFont="0" applyFill="0" applyBorder="0" applyAlignment="0" applyProtection="0"/>
    <xf numFmtId="169" fontId="105" fillId="0" borderId="0" applyFont="0" applyFill="0" applyBorder="0" applyAlignment="0" applyProtection="0"/>
    <xf numFmtId="0" fontId="105" fillId="0" borderId="0"/>
    <xf numFmtId="0" fontId="106" fillId="0" borderId="0"/>
    <xf numFmtId="178" fontId="18" fillId="0" borderId="0" applyFont="0" applyFill="0" applyBorder="0" applyAlignment="0" applyProtection="0"/>
    <xf numFmtId="170" fontId="105" fillId="0" borderId="0" applyFont="0" applyFill="0" applyBorder="0" applyAlignment="0" applyProtection="0"/>
    <xf numFmtId="171" fontId="10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2" fillId="3" borderId="0" xfId="0" applyFont="1" applyFill="1"/>
    <xf numFmtId="0" fontId="11" fillId="2" borderId="0" xfId="0" applyFont="1" applyFill="1"/>
    <xf numFmtId="0" fontId="12" fillId="7" borderId="0" xfId="0" applyFont="1" applyFill="1"/>
    <xf numFmtId="0" fontId="1" fillId="8" borderId="5" xfId="0" applyFont="1" applyFill="1" applyBorder="1" applyAlignment="1">
      <alignment vertical="center"/>
    </xf>
    <xf numFmtId="0" fontId="0" fillId="2" borderId="5" xfId="0" applyFill="1" applyBorder="1"/>
    <xf numFmtId="0" fontId="0" fillId="8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38" fontId="0" fillId="2" borderId="5" xfId="0" applyNumberFormat="1" applyFill="1" applyBorder="1" applyAlignment="1">
      <alignment horizontal="center" vertical="center"/>
    </xf>
    <xf numFmtId="38" fontId="13" fillId="2" borderId="5" xfId="0" applyNumberFormat="1" applyFont="1" applyFill="1" applyBorder="1" applyAlignment="1">
      <alignment horizontal="center" vertical="center"/>
    </xf>
    <xf numFmtId="9" fontId="0" fillId="2" borderId="0" xfId="22" applyFont="1" applyFill="1"/>
    <xf numFmtId="9" fontId="0" fillId="2" borderId="5" xfId="22" applyFont="1" applyFill="1" applyBorder="1" applyAlignment="1">
      <alignment horizontal="center" vertical="center"/>
    </xf>
    <xf numFmtId="9" fontId="13" fillId="2" borderId="5" xfId="22" applyFont="1" applyFill="1" applyBorder="1" applyAlignment="1">
      <alignment horizontal="center"/>
    </xf>
    <xf numFmtId="9" fontId="13" fillId="2" borderId="7" xfId="22" applyFont="1" applyFill="1" applyBorder="1" applyAlignment="1">
      <alignment horizontal="center"/>
    </xf>
    <xf numFmtId="9" fontId="0" fillId="2" borderId="6" xfId="22" applyFont="1" applyFill="1" applyBorder="1" applyAlignment="1">
      <alignment horizontal="center" vertical="center"/>
    </xf>
    <xf numFmtId="0" fontId="0" fillId="10" borderId="5" xfId="0" applyFill="1" applyBorder="1"/>
    <xf numFmtId="2" fontId="1" fillId="10" borderId="5" xfId="0" applyNumberFormat="1" applyFont="1" applyFill="1" applyBorder="1" applyAlignment="1">
      <alignment horizontal="center"/>
    </xf>
    <xf numFmtId="0" fontId="1" fillId="10" borderId="5" xfId="0" applyFont="1" applyFill="1" applyBorder="1"/>
    <xf numFmtId="166" fontId="13" fillId="2" borderId="0" xfId="1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9" fontId="13" fillId="2" borderId="0" xfId="0" applyNumberFormat="1" applyFont="1" applyFill="1" applyAlignment="1">
      <alignment horizontal="right"/>
    </xf>
    <xf numFmtId="43" fontId="0" fillId="2" borderId="0" xfId="0" applyNumberFormat="1" applyFill="1"/>
    <xf numFmtId="0" fontId="1" fillId="2" borderId="5" xfId="0" applyFont="1" applyFill="1" applyBorder="1"/>
    <xf numFmtId="38" fontId="1" fillId="2" borderId="5" xfId="0" applyNumberFormat="1" applyFont="1" applyFill="1" applyBorder="1" applyAlignment="1">
      <alignment horizontal="center" vertical="center"/>
    </xf>
    <xf numFmtId="9" fontId="1" fillId="2" borderId="5" xfId="22" applyFont="1" applyFill="1" applyBorder="1" applyAlignment="1">
      <alignment horizontal="center"/>
    </xf>
    <xf numFmtId="0" fontId="1" fillId="9" borderId="8" xfId="0" applyFont="1" applyFill="1" applyBorder="1"/>
    <xf numFmtId="0" fontId="1" fillId="9" borderId="9" xfId="0" applyFont="1" applyFill="1" applyBorder="1" applyAlignment="1">
      <alignment horizontal="right"/>
    </xf>
    <xf numFmtId="0" fontId="12" fillId="7" borderId="10" xfId="0" applyFont="1" applyFill="1" applyBorder="1"/>
    <xf numFmtId="0" fontId="12" fillId="7" borderId="11" xfId="0" applyFont="1" applyFill="1" applyBorder="1"/>
    <xf numFmtId="0" fontId="0" fillId="2" borderId="12" xfId="0" applyFill="1" applyBorder="1"/>
    <xf numFmtId="9" fontId="0" fillId="2" borderId="13" xfId="22" applyFont="1" applyFill="1" applyBorder="1"/>
    <xf numFmtId="166" fontId="0" fillId="2" borderId="13" xfId="11" applyNumberFormat="1" applyFont="1" applyFill="1" applyBorder="1"/>
    <xf numFmtId="0" fontId="15" fillId="8" borderId="0" xfId="0" applyFont="1" applyFill="1"/>
    <xf numFmtId="0" fontId="15" fillId="8" borderId="14" xfId="0" applyFont="1" applyFill="1" applyBorder="1" applyAlignment="1">
      <alignment horizontal="center"/>
    </xf>
    <xf numFmtId="0" fontId="11" fillId="2" borderId="5" xfId="0" applyFont="1" applyFill="1" applyBorder="1"/>
    <xf numFmtId="0" fontId="11" fillId="2" borderId="16" xfId="0" applyFont="1" applyFill="1" applyBorder="1"/>
    <xf numFmtId="165" fontId="11" fillId="2" borderId="17" xfId="22" applyNumberFormat="1" applyFont="1" applyFill="1" applyBorder="1"/>
    <xf numFmtId="0" fontId="15" fillId="11" borderId="5" xfId="0" applyFont="1" applyFill="1" applyBorder="1"/>
    <xf numFmtId="0" fontId="15" fillId="11" borderId="16" xfId="0" applyFont="1" applyFill="1" applyBorder="1"/>
    <xf numFmtId="0" fontId="15" fillId="11" borderId="17" xfId="0" applyFont="1" applyFill="1" applyBorder="1"/>
    <xf numFmtId="0" fontId="11" fillId="2" borderId="5" xfId="0" applyFont="1" applyFill="1" applyBorder="1" applyAlignment="1">
      <alignment horizontal="left" indent="1"/>
    </xf>
    <xf numFmtId="3" fontId="11" fillId="2" borderId="16" xfId="0" applyNumberFormat="1" applyFont="1" applyFill="1" applyBorder="1"/>
    <xf numFmtId="9" fontId="17" fillId="2" borderId="17" xfId="22" applyFont="1" applyFill="1" applyBorder="1"/>
    <xf numFmtId="0" fontId="11" fillId="12" borderId="5" xfId="0" applyFont="1" applyFill="1" applyBorder="1"/>
    <xf numFmtId="3" fontId="11" fillId="12" borderId="16" xfId="0" applyNumberFormat="1" applyFont="1" applyFill="1" applyBorder="1"/>
    <xf numFmtId="9" fontId="17" fillId="12" borderId="17" xfId="22" applyFont="1" applyFill="1" applyBorder="1"/>
    <xf numFmtId="0" fontId="11" fillId="8" borderId="5" xfId="0" applyFont="1" applyFill="1" applyBorder="1"/>
    <xf numFmtId="3" fontId="11" fillId="8" borderId="16" xfId="0" applyNumberFormat="1" applyFont="1" applyFill="1" applyBorder="1"/>
    <xf numFmtId="9" fontId="17" fillId="8" borderId="17" xfId="22" applyFont="1" applyFill="1" applyBorder="1"/>
    <xf numFmtId="9" fontId="11" fillId="2" borderId="0" xfId="22" applyFont="1" applyFill="1"/>
    <xf numFmtId="3" fontId="11" fillId="2" borderId="0" xfId="0" applyNumberFormat="1" applyFont="1" applyFill="1"/>
    <xf numFmtId="10" fontId="11" fillId="2" borderId="0" xfId="22" applyNumberFormat="1" applyFont="1" applyFill="1"/>
    <xf numFmtId="3" fontId="13" fillId="2" borderId="5" xfId="22" applyNumberFormat="1" applyFont="1" applyFill="1" applyBorder="1" applyAlignment="1">
      <alignment horizontal="center"/>
    </xf>
    <xf numFmtId="0" fontId="2" fillId="3" borderId="0" xfId="0" applyFont="1" applyFill="1" applyAlignment="1"/>
    <xf numFmtId="0" fontId="2" fillId="7" borderId="0" xfId="0" applyFont="1" applyFill="1"/>
    <xf numFmtId="0" fontId="1" fillId="8" borderId="5" xfId="0" applyFont="1" applyFill="1" applyBorder="1"/>
    <xf numFmtId="166" fontId="0" fillId="2" borderId="5" xfId="11" applyNumberFormat="1" applyFont="1" applyFill="1" applyBorder="1"/>
    <xf numFmtId="166" fontId="1" fillId="8" borderId="5" xfId="11" applyNumberFormat="1" applyFont="1" applyFill="1" applyBorder="1"/>
    <xf numFmtId="0" fontId="0" fillId="2" borderId="8" xfId="0" applyFill="1" applyBorder="1"/>
    <xf numFmtId="9" fontId="0" fillId="2" borderId="9" xfId="0" applyNumberFormat="1" applyFill="1" applyBorder="1"/>
    <xf numFmtId="166" fontId="0" fillId="2" borderId="5" xfId="0" applyNumberFormat="1" applyFill="1" applyBorder="1"/>
    <xf numFmtId="0" fontId="0" fillId="48" borderId="5" xfId="0" applyFill="1" applyBorder="1"/>
    <xf numFmtId="166" fontId="0" fillId="48" borderId="5" xfId="0" applyNumberFormat="1" applyFill="1" applyBorder="1"/>
    <xf numFmtId="166" fontId="0" fillId="2" borderId="0" xfId="0" applyNumberFormat="1" applyFill="1"/>
    <xf numFmtId="9" fontId="108" fillId="2" borderId="0" xfId="0" applyNumberFormat="1" applyFont="1" applyFill="1" applyAlignment="1">
      <alignment horizontal="right"/>
    </xf>
    <xf numFmtId="0" fontId="0" fillId="2" borderId="9" xfId="0" applyFill="1" applyBorder="1"/>
    <xf numFmtId="0" fontId="14" fillId="2" borderId="0" xfId="0" applyFont="1" applyFill="1" applyAlignment="1">
      <alignment horizontal="center"/>
    </xf>
    <xf numFmtId="0" fontId="107" fillId="47" borderId="0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/>
    </xf>
    <xf numFmtId="0" fontId="15" fillId="8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3" fontId="11" fillId="2" borderId="16" xfId="0" applyNumberFormat="1" applyFont="1" applyFill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9" fontId="16" fillId="2" borderId="16" xfId="22" applyFont="1" applyFill="1" applyBorder="1" applyAlignment="1">
      <alignment horizontal="center"/>
    </xf>
    <xf numFmtId="9" fontId="16" fillId="2" borderId="17" xfId="22" applyFont="1" applyFill="1" applyBorder="1" applyAlignment="1">
      <alignment horizontal="center"/>
    </xf>
    <xf numFmtId="0" fontId="109" fillId="2" borderId="0" xfId="0" applyFont="1" applyFill="1" applyAlignment="1">
      <alignment horizontal="center"/>
    </xf>
  </cellXfs>
  <cellStyles count="415">
    <cellStyle name="(0.0%)" xfId="23"/>
    <cellStyle name="??" xfId="24"/>
    <cellStyle name="??&amp;O?&amp;H" xfId="25"/>
    <cellStyle name="??&amp;O?&amp;H?_x0008__x000f_" xfId="26"/>
    <cellStyle name="??&amp;O?&amp;H?_x0008_?" xfId="27"/>
    <cellStyle name="??&amp;O?&amp;H?_x0008__x000f__x0007_?_x0007__x0001__x0001_" xfId="28"/>
    <cellStyle name="??&amp;O?&amp;H?_x0008_??_x0007__x0001__x0001_" xfId="29"/>
    <cellStyle name="???_??" xfId="30"/>
    <cellStyle name="??_??" xfId="31"/>
    <cellStyle name="_20040916-2 元積BQ(為替レート変更)" xfId="32"/>
    <cellStyle name="_aka" xfId="33"/>
    <cellStyle name="_PCO 250 General Requirement rev0" xfId="34"/>
    <cellStyle name="_PCO 250 General Requirement rev0_CP29 - Negotiations Submission rev2" xfId="35"/>
    <cellStyle name="_PCO 250 General Requirement rev0_CP29 - Unit Rates Negotiations  rev22" xfId="36"/>
    <cellStyle name="_PCO 250 General Requirement rev0_Phase 2 Negotiation Adjustment Proposal (070323)" xfId="37"/>
    <cellStyle name="_TAISEI DOHA" xfId="38"/>
    <cellStyle name="_TAISEI DOHA_NDIA NOC1 BOQ Elec update -SOJV-rev090906-1" xfId="39"/>
    <cellStyle name="–¢’è‹`" xfId="40"/>
    <cellStyle name="=C:\WINDOWS\SYSTEM32\COMMAND.COM" xfId="41"/>
    <cellStyle name="2)" xfId="42"/>
    <cellStyle name="20% - Accent3 2" xfId="17"/>
    <cellStyle name="20% - Énfasis1" xfId="43"/>
    <cellStyle name="20% - Énfasis2" xfId="44"/>
    <cellStyle name="20% - Énfasis3" xfId="45"/>
    <cellStyle name="20% - Énfasis4" xfId="46"/>
    <cellStyle name="20% - Énfasis5" xfId="47"/>
    <cellStyle name="20% - Énfasis6" xfId="48"/>
    <cellStyle name="40% - Énfasis1" xfId="49"/>
    <cellStyle name="40% - Énfasis2" xfId="50"/>
    <cellStyle name="40% - Énfasis3" xfId="51"/>
    <cellStyle name="40% - Énfasis4" xfId="52"/>
    <cellStyle name="40% - Énfasis5" xfId="53"/>
    <cellStyle name="40% - Énfasis6" xfId="54"/>
    <cellStyle name="60% - Énfasis1" xfId="55"/>
    <cellStyle name="60% - Énfasis2" xfId="56"/>
    <cellStyle name="60% - Énfasis3" xfId="57"/>
    <cellStyle name="60% - Énfasis4" xfId="58"/>
    <cellStyle name="60% - Énfasis5" xfId="59"/>
    <cellStyle name="60% - Énfasis6" xfId="60"/>
    <cellStyle name="A Big heading" xfId="61"/>
    <cellStyle name="A body text" xfId="62"/>
    <cellStyle name="A smaller heading" xfId="63"/>
    <cellStyle name="ＡＡ" xfId="64"/>
    <cellStyle name="ÅëÈ­ [0]_´ë¿©ÀüÃ¼" xfId="65"/>
    <cellStyle name="AeE­ [0]_´eºnC￥ " xfId="66"/>
    <cellStyle name="ÅëÈ­_´ë¿©ÀüÃ¼" xfId="67"/>
    <cellStyle name="AeE­_´eºnC￥ " xfId="68"/>
    <cellStyle name="ÄÞ¸¶ [0]_´ë¿©ÀüÃ¼" xfId="69"/>
    <cellStyle name="AÞ¸¶ [0]_´eºnC￥ " xfId="70"/>
    <cellStyle name="ÄÞ¸¶_´ë¿©ÀüÃ¼" xfId="71"/>
    <cellStyle name="AÞ¸¶_´eºnC￥ " xfId="72"/>
    <cellStyle name="_x0001_b" xfId="73"/>
    <cellStyle name="blue bold end" xfId="74"/>
    <cellStyle name="blue centre" xfId="75"/>
    <cellStyle name="blue dollar" xfId="76"/>
    <cellStyle name="blue end" xfId="77"/>
    <cellStyle name="blue middle" xfId="78"/>
    <cellStyle name="Blue shade" xfId="79"/>
    <cellStyle name="Blue text" xfId="80"/>
    <cellStyle name="bold big" xfId="81"/>
    <cellStyle name="bold bot bord" xfId="82"/>
    <cellStyle name="bold underline" xfId="83"/>
    <cellStyle name="Border Bottom Thick" xfId="84"/>
    <cellStyle name="Border Top Thin" xfId="85"/>
    <cellStyle name="Buena" xfId="86"/>
    <cellStyle name="Ç¥ÁØ_´ë³»°ø¹® (2)" xfId="87"/>
    <cellStyle name="C￥AØ_´eºnC￥ (2)_1_ºI´eAa°ø " xfId="88"/>
    <cellStyle name="Calc Currency (0)" xfId="89"/>
    <cellStyle name="Calc Currency (2)" xfId="90"/>
    <cellStyle name="Calc Percent (0)" xfId="91"/>
    <cellStyle name="Calc Percent (1)" xfId="92"/>
    <cellStyle name="Calc Percent (2)" xfId="93"/>
    <cellStyle name="Calc Units (0)" xfId="94"/>
    <cellStyle name="Calc Units (1)" xfId="95"/>
    <cellStyle name="Calc Units (2)" xfId="96"/>
    <cellStyle name="Calculation 2" xfId="20"/>
    <cellStyle name="Cálculo" xfId="97"/>
    <cellStyle name="Camp Sheet" xfId="98"/>
    <cellStyle name="category" xfId="99"/>
    <cellStyle name="Celda de comprobación" xfId="100"/>
    <cellStyle name="Celda vinculada" xfId="101"/>
    <cellStyle name="Centre - gen" xfId="102"/>
    <cellStyle name="colour" xfId="103"/>
    <cellStyle name="Comma" xfId="11" builtinId="3"/>
    <cellStyle name="Comma [00]" xfId="104"/>
    <cellStyle name="Comma 2" xfId="18"/>
    <cellStyle name="Comma 2 10" xfId="105"/>
    <cellStyle name="Comma 2 11" xfId="106"/>
    <cellStyle name="Comma 2 12" xfId="107"/>
    <cellStyle name="Comma 2 13" xfId="108"/>
    <cellStyle name="Comma 2 14" xfId="109"/>
    <cellStyle name="Comma 2 15" xfId="110"/>
    <cellStyle name="Comma 2 16" xfId="111"/>
    <cellStyle name="Comma 2 17" xfId="112"/>
    <cellStyle name="Comma 2 18" xfId="113"/>
    <cellStyle name="Comma 2 19" xfId="114"/>
    <cellStyle name="Comma 2 2" xfId="115"/>
    <cellStyle name="Comma 2 20" xfId="116"/>
    <cellStyle name="Comma 2 21" xfId="117"/>
    <cellStyle name="Comma 2 22" xfId="118"/>
    <cellStyle name="Comma 2 23" xfId="119"/>
    <cellStyle name="Comma 2 24" xfId="120"/>
    <cellStyle name="Comma 2 25" xfId="121"/>
    <cellStyle name="Comma 2 26" xfId="122"/>
    <cellStyle name="Comma 2 27" xfId="123"/>
    <cellStyle name="Comma 2 28" xfId="124"/>
    <cellStyle name="Comma 2 29" xfId="125"/>
    <cellStyle name="Comma 2 3" xfId="126"/>
    <cellStyle name="Comma 2 30" xfId="127"/>
    <cellStyle name="Comma 2 31" xfId="128"/>
    <cellStyle name="Comma 2 32" xfId="129"/>
    <cellStyle name="Comma 2 33" xfId="130"/>
    <cellStyle name="Comma 2 34" xfId="131"/>
    <cellStyle name="Comma 2 35" xfId="132"/>
    <cellStyle name="Comma 2 36" xfId="133"/>
    <cellStyle name="Comma 2 37" xfId="134"/>
    <cellStyle name="Comma 2 38" xfId="135"/>
    <cellStyle name="Comma 2 39" xfId="136"/>
    <cellStyle name="Comma 2 4" xfId="137"/>
    <cellStyle name="Comma 2 40" xfId="138"/>
    <cellStyle name="Comma 2 41" xfId="139"/>
    <cellStyle name="Comma 2 42" xfId="140"/>
    <cellStyle name="Comma 2 5" xfId="141"/>
    <cellStyle name="Comma 2 6" xfId="142"/>
    <cellStyle name="Comma 2 7" xfId="143"/>
    <cellStyle name="Comma 2 8" xfId="144"/>
    <cellStyle name="Comma 2 9" xfId="145"/>
    <cellStyle name="Comma 2_100505 Enabling Works" xfId="146"/>
    <cellStyle name="Comma 3" xfId="147"/>
    <cellStyle name="Comma 4" xfId="148"/>
    <cellStyle name="Comma 4 2" xfId="149"/>
    <cellStyle name="Comma 5" xfId="150"/>
    <cellStyle name="comma zerodec" xfId="151"/>
    <cellStyle name="Comma0" xfId="152"/>
    <cellStyle name="Curren - Style1" xfId="153"/>
    <cellStyle name="Currency [00]" xfId="154"/>
    <cellStyle name="Currency 2" xfId="21"/>
    <cellStyle name="Currency0" xfId="155"/>
    <cellStyle name="Currency1" xfId="156"/>
    <cellStyle name="Date" xfId="157"/>
    <cellStyle name="Date Short" xfId="158"/>
    <cellStyle name="Date_050212_間接費試算" xfId="159"/>
    <cellStyle name="daten" xfId="160"/>
    <cellStyle name="DELTA" xfId="161"/>
    <cellStyle name="Description" xfId="162"/>
    <cellStyle name="Dezimal [0]_KHI_KAB1" xfId="163"/>
    <cellStyle name="Dezimal_KHI_KAB1" xfId="164"/>
    <cellStyle name="Dollar" xfId="165"/>
    <cellStyle name="Dollar (zero dec)" xfId="166"/>
    <cellStyle name="Encabezado 4" xfId="167"/>
    <cellStyle name="end" xfId="168"/>
    <cellStyle name="end blue" xfId="169"/>
    <cellStyle name="end yellow" xfId="170"/>
    <cellStyle name="end yellow bold" xfId="171"/>
    <cellStyle name="Énfasis1" xfId="172"/>
    <cellStyle name="Énfasis2" xfId="173"/>
    <cellStyle name="Énfasis3" xfId="174"/>
    <cellStyle name="Énfasis4" xfId="175"/>
    <cellStyle name="Énfasis5" xfId="176"/>
    <cellStyle name="Énfasis6" xfId="177"/>
    <cellStyle name="Enter Currency (0)" xfId="178"/>
    <cellStyle name="Enter Currency (2)" xfId="179"/>
    <cellStyle name="Enter Units (0)" xfId="180"/>
    <cellStyle name="Enter Units (1)" xfId="181"/>
    <cellStyle name="Enter Units (2)" xfId="182"/>
    <cellStyle name="Entrada" xfId="183"/>
    <cellStyle name="Euro" xfId="184"/>
    <cellStyle name="F2" xfId="185"/>
    <cellStyle name="F3" xfId="186"/>
    <cellStyle name="F4" xfId="187"/>
    <cellStyle name="F5" xfId="188"/>
    <cellStyle name="F6" xfId="189"/>
    <cellStyle name="F7" xfId="190"/>
    <cellStyle name="F8" xfId="191"/>
    <cellStyle name="Fixed" xfId="192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3" builtinId="9" hidden="1"/>
    <cellStyle name="Followed Hyperlink" xfId="15" builtinId="9" hidden="1"/>
    <cellStyle name="Green shade" xfId="193"/>
    <cellStyle name="Grey" xfId="194"/>
    <cellStyle name="HEADER" xfId="195"/>
    <cellStyle name="Header1" xfId="196"/>
    <cellStyle name="Header2" xfId="197"/>
    <cellStyle name="Heading" xfId="198"/>
    <cellStyle name="Heading1" xfId="199"/>
    <cellStyle name="Heading2" xfId="200"/>
    <cellStyle name="headingM" xfId="201"/>
    <cellStyle name="Helv 10 Bold" xfId="202"/>
    <cellStyle name="Helv 12 Bold" xfId="203"/>
    <cellStyle name="Helv8_PFD4.XLS" xfId="204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2" builtinId="8" hidden="1"/>
    <cellStyle name="Hyperlink" xfId="14" builtinId="8" hidden="1"/>
    <cellStyle name="Hypertextový odkaz" xfId="205"/>
    <cellStyle name="Incorrecto" xfId="206"/>
    <cellStyle name="Input [yellow]" xfId="207"/>
    <cellStyle name="Input 2" xfId="19"/>
    <cellStyle name="Link Currency (0)" xfId="208"/>
    <cellStyle name="Link Currency (2)" xfId="209"/>
    <cellStyle name="Link Units (0)" xfId="210"/>
    <cellStyle name="Link Units (1)" xfId="211"/>
    <cellStyle name="Link Units (2)" xfId="212"/>
    <cellStyle name="LLLLLL" xfId="213"/>
    <cellStyle name="měny_Bill of Material" xfId="214"/>
    <cellStyle name="Milliers [0]_1_5" xfId="215"/>
    <cellStyle name="Milliers_1_5" xfId="216"/>
    <cellStyle name="Model" xfId="217"/>
    <cellStyle name="Monétaire [0]_1_5" xfId="218"/>
    <cellStyle name="Monétaire_1_5" xfId="219"/>
    <cellStyle name="MS_Arabic" xfId="220"/>
    <cellStyle name="Neutral 2" xfId="221"/>
    <cellStyle name="Normal" xfId="0" builtinId="0"/>
    <cellStyle name="Normal - Style1" xfId="222"/>
    <cellStyle name="Normal - Style2" xfId="223"/>
    <cellStyle name="Normal - Style3" xfId="224"/>
    <cellStyle name="Normal - Style4" xfId="225"/>
    <cellStyle name="Normal - Style5" xfId="226"/>
    <cellStyle name="Normal - Style6" xfId="227"/>
    <cellStyle name="Normal - Style7" xfId="228"/>
    <cellStyle name="Normal - Style8" xfId="229"/>
    <cellStyle name="Normal 2" xfId="16"/>
    <cellStyle name="Normal 2 10" xfId="230"/>
    <cellStyle name="Normal 2 11" xfId="231"/>
    <cellStyle name="Normal 2 12" xfId="232"/>
    <cellStyle name="Normal 2 13" xfId="233"/>
    <cellStyle name="Normal 2 14" xfId="234"/>
    <cellStyle name="Normal 2 15" xfId="235"/>
    <cellStyle name="Normal 2 16" xfId="236"/>
    <cellStyle name="Normal 2 17" xfId="237"/>
    <cellStyle name="Normal 2 18" xfId="238"/>
    <cellStyle name="Normal 2 19" xfId="239"/>
    <cellStyle name="Normal 2 2" xfId="240"/>
    <cellStyle name="Normal 2 20" xfId="241"/>
    <cellStyle name="Normal 2 21" xfId="242"/>
    <cellStyle name="Normal 2 22" xfId="243"/>
    <cellStyle name="Normal 2 23" xfId="244"/>
    <cellStyle name="Normal 2 24" xfId="245"/>
    <cellStyle name="Normal 2 25" xfId="246"/>
    <cellStyle name="Normal 2 26" xfId="247"/>
    <cellStyle name="Normal 2 27" xfId="248"/>
    <cellStyle name="Normal 2 28" xfId="249"/>
    <cellStyle name="Normal 2 29" xfId="250"/>
    <cellStyle name="Normal 2 3" xfId="251"/>
    <cellStyle name="Normal 2 30" xfId="252"/>
    <cellStyle name="Normal 2 31" xfId="253"/>
    <cellStyle name="Normal 2 32" xfId="254"/>
    <cellStyle name="Normal 2 33" xfId="255"/>
    <cellStyle name="Normal 2 34" xfId="256"/>
    <cellStyle name="Normal 2 35" xfId="257"/>
    <cellStyle name="Normal 2 36" xfId="258"/>
    <cellStyle name="Normal 2 37" xfId="259"/>
    <cellStyle name="Normal 2 38" xfId="260"/>
    <cellStyle name="Normal 2 39" xfId="261"/>
    <cellStyle name="Normal 2 4" xfId="262"/>
    <cellStyle name="Normal 2 40" xfId="263"/>
    <cellStyle name="Normal 2 41" xfId="264"/>
    <cellStyle name="Normal 2 42" xfId="265"/>
    <cellStyle name="Normal 2 5" xfId="266"/>
    <cellStyle name="Normal 2 6" xfId="267"/>
    <cellStyle name="Normal 2 7" xfId="268"/>
    <cellStyle name="Normal 2 8" xfId="269"/>
    <cellStyle name="Normal 2 9" xfId="270"/>
    <cellStyle name="Normal 2_100504 Superblock Cost Plans REV" xfId="271"/>
    <cellStyle name="Normal 3" xfId="272"/>
    <cellStyle name="Normal 4" xfId="273"/>
    <cellStyle name="Normal 5" xfId="274"/>
    <cellStyle name="Normal 6" xfId="275"/>
    <cellStyle name="normální_Bill of Material" xfId="276"/>
    <cellStyle name="Notas" xfId="277"/>
    <cellStyle name="paint" xfId="278"/>
    <cellStyle name="Percent" xfId="22" builtinId="5"/>
    <cellStyle name="Percent [0]" xfId="279"/>
    <cellStyle name="Percent [00]" xfId="280"/>
    <cellStyle name="Percent [2]" xfId="281"/>
    <cellStyle name="Percent 2" xfId="282"/>
    <cellStyle name="Percent 2 10" xfId="283"/>
    <cellStyle name="Percent 2 11" xfId="284"/>
    <cellStyle name="Percent 2 12" xfId="285"/>
    <cellStyle name="Percent 2 13" xfId="286"/>
    <cellStyle name="Percent 2 14" xfId="287"/>
    <cellStyle name="Percent 2 15" xfId="288"/>
    <cellStyle name="Percent 2 16" xfId="289"/>
    <cellStyle name="Percent 2 17" xfId="290"/>
    <cellStyle name="Percent 2 18" xfId="291"/>
    <cellStyle name="Percent 2 19" xfId="292"/>
    <cellStyle name="Percent 2 2" xfId="293"/>
    <cellStyle name="Percent 2 20" xfId="294"/>
    <cellStyle name="Percent 2 21" xfId="295"/>
    <cellStyle name="Percent 2 22" xfId="296"/>
    <cellStyle name="Percent 2 23" xfId="297"/>
    <cellStyle name="Percent 2 24" xfId="298"/>
    <cellStyle name="Percent 2 25" xfId="299"/>
    <cellStyle name="Percent 2 26" xfId="300"/>
    <cellStyle name="Percent 2 27" xfId="301"/>
    <cellStyle name="Percent 2 28" xfId="302"/>
    <cellStyle name="Percent 2 29" xfId="303"/>
    <cellStyle name="Percent 2 3" xfId="304"/>
    <cellStyle name="Percent 2 30" xfId="305"/>
    <cellStyle name="Percent 2 31" xfId="306"/>
    <cellStyle name="Percent 2 32" xfId="307"/>
    <cellStyle name="Percent 2 33" xfId="308"/>
    <cellStyle name="Percent 2 34" xfId="309"/>
    <cellStyle name="Percent 2 35" xfId="310"/>
    <cellStyle name="Percent 2 36" xfId="311"/>
    <cellStyle name="Percent 2 37" xfId="312"/>
    <cellStyle name="Percent 2 38" xfId="313"/>
    <cellStyle name="Percent 2 39" xfId="314"/>
    <cellStyle name="Percent 2 4" xfId="315"/>
    <cellStyle name="Percent 2 40" xfId="316"/>
    <cellStyle name="Percent 2 41" xfId="317"/>
    <cellStyle name="Percent 2 42" xfId="318"/>
    <cellStyle name="Percent 2 5" xfId="319"/>
    <cellStyle name="Percent 2 6" xfId="320"/>
    <cellStyle name="Percent 2 7" xfId="321"/>
    <cellStyle name="Percent 2 8" xfId="322"/>
    <cellStyle name="Percent 2 9" xfId="323"/>
    <cellStyle name="Percent 3" xfId="324"/>
    <cellStyle name="Percent 4" xfId="325"/>
    <cellStyle name="Percent-0.0%" xfId="326"/>
    <cellStyle name="Percent-no dec" xfId="327"/>
    <cellStyle name="Popis" xfId="328"/>
    <cellStyle name="PrePop Currency (0)" xfId="329"/>
    <cellStyle name="PrePop Currency (2)" xfId="330"/>
    <cellStyle name="PrePop Units (0)" xfId="331"/>
    <cellStyle name="PrePop Units (1)" xfId="332"/>
    <cellStyle name="PrePop Units (2)" xfId="333"/>
    <cellStyle name="Prozent_laroux" xfId="334"/>
    <cellStyle name="Red" xfId="335"/>
    <cellStyle name="Red shade" xfId="336"/>
    <cellStyle name="Red text" xfId="337"/>
    <cellStyle name="RHColumnHeading" xfId="338"/>
    <cellStyle name="RHHeading" xfId="339"/>
    <cellStyle name="RHJobTitle" xfId="340"/>
    <cellStyle name="RHSubTotal" xfId="341"/>
    <cellStyle name="Salida" xfId="342"/>
    <cellStyle name="Sledovaný hypertextový odkaz" xfId="343"/>
    <cellStyle name="Standard_4710.0000" xfId="344"/>
    <cellStyle name="Style 1" xfId="345"/>
    <cellStyle name="Sub heading" xfId="346"/>
    <cellStyle name="Sub totals" xfId="347"/>
    <cellStyle name="subhead" xfId="348"/>
    <cellStyle name="Sub-title" xfId="349"/>
    <cellStyle name="Table grid" xfId="350"/>
    <cellStyle name="Text Indent A" xfId="351"/>
    <cellStyle name="Text Indent B" xfId="352"/>
    <cellStyle name="Text Indent C" xfId="353"/>
    <cellStyle name="Texto de advertencia" xfId="354"/>
    <cellStyle name="Texto explicativo" xfId="355"/>
    <cellStyle name="Título" xfId="356"/>
    <cellStyle name="Título 1" xfId="357"/>
    <cellStyle name="Título 2" xfId="358"/>
    <cellStyle name="Título 3" xfId="359"/>
    <cellStyle name="top" xfId="360"/>
    <cellStyle name="topbot" xfId="361"/>
    <cellStyle name="topbotP" xfId="362"/>
    <cellStyle name="Total 2" xfId="363"/>
    <cellStyle name="Totals" xfId="364"/>
    <cellStyle name="Unit-Qty" xfId="365"/>
    <cellStyle name="Virg・ [0]_RESULTS" xfId="366"/>
    <cellStyle name="Virg・_RESULTS" xfId="367"/>
    <cellStyle name="W?rung [0]_KHI_KAB1" xfId="368"/>
    <cellStyle name="W?rung_KHI_KAB1" xfId="369"/>
    <cellStyle name="Währung [0]_laroux" xfId="370"/>
    <cellStyle name="Währung_laroux" xfId="371"/>
    <cellStyle name="Wrapped" xfId="372"/>
    <cellStyle name="yellow" xfId="373"/>
    <cellStyle name="Yellow shade" xfId="374"/>
    <cellStyle name="ﾄ褊褂燾・[0]_PERSONAL" xfId="375"/>
    <cellStyle name="ﾄ褊褂燾饑PERSONAL" xfId="376"/>
    <cellStyle name="ﾎ磊隆_PERSONAL" xfId="377"/>
    <cellStyle name="ﾔ竟瑙糺・[0]_PERSONAL" xfId="378"/>
    <cellStyle name="ﾔ竟瑙糺饑PERSONAL" xfId="379"/>
    <cellStyle name="고정소숫점" xfId="380"/>
    <cellStyle name="고정출력1" xfId="381"/>
    <cellStyle name="고정출력2" xfId="382"/>
    <cellStyle name="날짜" xfId="383"/>
    <cellStyle name="달러" xfId="384"/>
    <cellStyle name="똿뗦먛귟 [0.00]_PRODUCT DETAIL Q1" xfId="385"/>
    <cellStyle name="똿뗦먛귟_PRODUCT DETAIL Q1" xfId="386"/>
    <cellStyle name="믅됞 [0.00]_PRODUCT DETAIL Q1" xfId="387"/>
    <cellStyle name="믅됞_PRODUCT DETAIL Q1" xfId="388"/>
    <cellStyle name="백분율_95" xfId="389"/>
    <cellStyle name="뷭?_밾몧뽋먑 " xfId="390"/>
    <cellStyle name="숫자(R)" xfId="391"/>
    <cellStyle name="쉼표 [0]_Additional Work for Mussafah Pumping Station" xfId="392"/>
    <cellStyle name="안건회계법인" xfId="393"/>
    <cellStyle name="자리수" xfId="394"/>
    <cellStyle name="자리수0" xfId="395"/>
    <cellStyle name="지정되지 않음" xfId="396"/>
    <cellStyle name="콤마 [0]_  종  합  " xfId="397"/>
    <cellStyle name="콤마_  종  합  " xfId="398"/>
    <cellStyle name="통화 [0]_  종  합  " xfId="399"/>
    <cellStyle name="통화_  종  합  " xfId="400"/>
    <cellStyle name="퍼센트" xfId="401"/>
    <cellStyle name="표준_  종  합  " xfId="402"/>
    <cellStyle name="합산" xfId="403"/>
    <cellStyle name="화폐기호" xfId="404"/>
    <cellStyle name="화폐기호0" xfId="405"/>
    <cellStyle name="千位分隔[0]_BOQ" xfId="406"/>
    <cellStyle name="千位分隔_BOQ" xfId="407"/>
    <cellStyle name="常规_BOQ" xfId="408"/>
    <cellStyle name="未定義" xfId="409"/>
    <cellStyle name="桁区切り [0.00]_Sheet1" xfId="410"/>
    <cellStyle name="货币[0]_BOQ" xfId="411"/>
    <cellStyle name="货币_BOQ" xfId="412"/>
    <cellStyle name="通浦 [0.00]_laroux" xfId="413"/>
    <cellStyle name="通浦_laroux" xfId="414"/>
  </cellStyles>
  <dxfs count="0"/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DataFile\O\DB9604\RevMay97\SHOPLI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hareDoc\Documents%20and%20Settings\09021205\Local%20Settings\Temporary%20Internet%20Files\Content.IE5\O5ABO9YV\UAE\PROGRE~1\&#44592;&#49457;\&#44277;&#44396;&#49892;&#54665;\BV\&#44608;&#54252;B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ANH\C\windows\TEMP\huy\project\Riches\estimat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-4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UNG\&#51204;&#44592;&#48512;\Y&#51088;&#47308;(%233-4)\&#45824;&#50808;&#50629;&#47924;\WEIG-FA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pc1\pcspc1_disk\DOCUME~1\LSTSU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idbcd-wg1\USER\SETSUBI\ME-2&#31309;&#31639;\01&#31309;&#31639;&#12503;&#12525;&#12472;&#12455;&#12463;&#12488;\&#20013;&#22269;\(2004.12)ACW%20PJ(&#12381;&#12398;2&#65289;\&#44053;&#51221;&#55148;\&#44277;&#50976;\&#50504;&#49688;&#52384;\Schedule(SCB)rev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620\Evaluation\Project%20Controls%20-%20NDIA\Cost\Simon\WBS%202004%2003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workspace\Projects\Live%20Projects\3043%20-%20QF%20Headquarters,%20Library%20and%20RAND\6.HQ%20revised%20SD\Variation%20SD%20HQ\From%20Workshop%20with%20comments\CL08-16%20HQ_SD%20Estimate_Apr%2017%202008%20HJ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ANH\C\windows\TEMP\huy\file\Personal\Sample%20of%20TLIP\estimat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\PROJECT-NORTH\MAIKO\Estimation\jpschoolnew\031300\FINISH%20032400PM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idbcd-wg1\USER\SETSUBI\ME-2&#31309;&#31639;\01&#31309;&#31639;&#12503;&#12525;&#12472;&#12455;&#12463;&#12488;\&#20013;&#22269;\(2004.12)ACW%20PJ(&#12381;&#12398;2&#65289;\pulau%20final\WINDOWS\Desktop\New%20Folder\Qo-158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ECH/3157/SPLHT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tner_wp\depts\MECH\USER\RKM\MISC\TESTRKM\HE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pc7\my%20documents\My%20Documents\Sheets\CES%20COST%20ITEM%20LI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hareDoc\Commissioning\00%20Takahashi\Al%20Wathba\20040916-2%20&#20803;&#31309;BQ(&#28858;&#26367;&#12524;&#12540;&#12488;&#22793;&#26356;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620\Evaluation\Documents%20and%20Settings\YAMAC.TAV\Local%20Settings\Temporary%20Internet%20Files\OLK82\DOHA\CCP%2018%20-%20PTC%20-%20BOQ%20-TAV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hareDoc\Documents%20and%20Settings\09021205\Local%20Settings\Temporary%20Internet%20Files\Content.IE5\O5ABO9YV\&#49884;&#44277;&#44228;&#54925;\&#44277;&#49324;&#44228;&#54925;\EXCEL\SKS\QUT\CP-E1\E1&#51648;&#51077;&#51088;&#5111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uotation\quotation\MASTER_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workspace\Projects\Live%20Projects\3066%20-%20BP6D%20M&amp;F%20Student%20Housing\4.%20%20ESTIMATES\2.%20Schematic%20Design\1.%20SD%20Estimate%20Final\BP6D_SD%20Estimate_Final_21Jan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hareDoc\Documents%20and%20Settings\09021205\Local%20Settings\Temporary%20Internet%20Files\Content.IE5\O5ABO9YV\&#44277;&#44396;&#49892;&#54665;\BV\&#44608;&#54252;BV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620\Evaluation\2233-0613.R2%20(Precinc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620\Evaluation\Documents%20and%20Settings\dxmoyle\My%20Documents\Miscellaneous%20DCM%20Data\Airport%20Cost%20Comparisons%20Rev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idbcd-wg1\USER\SETSUBI\ME-2&#31309;&#31639;\01&#31309;&#31639;&#12503;&#12525;&#12472;&#12455;&#12463;&#12488;\&#20013;&#22269;\(2004.12)ACW%20PJ(&#12381;&#12398;2&#65289;\A%20Fujaira\document\BOQ\&#44592;&#44228;\&#54392;&#51088;&#51060;&#46972;\Valve%20MPS%20for%20Fujairah%20Project\My%20Documents\Excel\Jebel-K\Valvelist-Jebel-'K'(4Units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hareDoc\Documents%20and%20Settings\09021205\Local%20Settings\Temporary%20Internet%20Files\Content.IE5\O5ABO9YV\UAE\addtional\&#52628;&#44032;&#44592;&#49457;\&#44277;&#44396;&#49892;&#54665;\BV\&#44608;&#54252;BV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3636\oversea\&#44277;&#50976;\ab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hareDoc\Documents%20and%20Settings\09021205\Local%20Settings\Temporary%20Internet%20Files\Content.IE5\O5ABO9YV\Y&#51088;&#47308;(%233-4)\&#45824;&#50808;&#50629;&#47924;\WEIG-FA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hareDoc\Documents%20and%20Settings\09021205\Local%20Settings\Temporary%20Internet%20Files\Content.IE5\O5ABO9YV\&#44277;&#44396;&#49892;&#54665;\GS\&#51068;&#49328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%20Files\FILES-95\S-4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677-D63-extn\Dayworks%20diver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workspace\02_Estimate\Qatar_NDIA\Definitive%20Estimate_Dec-04\A_Estimate\Pricing_Info\GhazlanLV%20Est2%20_Impact%20Load%20List%20Rev12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t_main\khw\DAEWOO\UPSC\&#49444;&#52824;&#44277;&#49324;\&#51077;&#52272;&#44204;&#51201;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vislangdon2\sidrateam2\Documents%20and%20Settings\sv27403\Local%20Settings\Temporary%20Internet%20Files\OLKC7\Projects\Live%20Projects\3043-QEC\CD%20ESTIMATE\CD%20ESTIMATE_SUBMIT-16MAY2007\QEC%20CD%20Estimate%2016-05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RDMiller\Intl\Actuals\1998\Q3\BUINP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Summary"/>
      <sheetName val="HQBuilding"/>
      <sheetName val="FitOutHQBldg"/>
      <sheetName val="Security"/>
      <sheetName val="AutoMessengerSystem"/>
      <sheetName val="PASystem"/>
      <sheetName val="TelephoneSystem"/>
      <sheetName val="HQSpecialSystems"/>
      <sheetName val="WaterFeatures"/>
      <sheetName val="DealerRoom"/>
      <sheetName val="Services"/>
      <sheetName val="ACtoStairs"/>
      <sheetName val="GoodsDelivery"/>
      <sheetName val="ToiletPods"/>
      <sheetName val="HQBldgExtCladding"/>
      <sheetName val="GlazedSouthWall"/>
      <sheetName val="HQFFandE"/>
      <sheetName val="ConferenceCentre"/>
      <sheetName val="FitOutConfCentre"/>
      <sheetName val="ConfCentreSpecialSystems"/>
      <sheetName val="ConfCentreExtCladding"/>
      <sheetName val="ConfFFandE"/>
      <sheetName val="CarPark"/>
      <sheetName val="StatutoryCharges"/>
      <sheetName val="Drawingscover"/>
      <sheetName val="Drawings"/>
      <sheetName val="GFA HQ Building"/>
      <sheetName val="GFA Conference"/>
      <sheetName val="GeneralSummary"/>
      <sheetName val="ElementalSummary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예산서"/>
      <sheetName val="설명서"/>
      <sheetName val="김포BV"/>
      <sheetName val="공재료비단가산출"/>
      <sheetName val="공노무비단가산출"/>
      <sheetName val="수량산출서"/>
      <sheetName val="품 #1,#2"/>
      <sheetName val="품 #3~#14"/>
      <sheetName val="산출표지"/>
      <sheetName val="산 #1"/>
      <sheetName val="산 #8-1"/>
      <sheetName val="산 #8-2"/>
      <sheetName val="노임단가"/>
      <sheetName val="C3"/>
      <sheetName val="C4"/>
      <sheetName val="S1(1)"/>
      <sheetName val="S2(1)"/>
      <sheetName val="S3(1)"/>
      <sheetName val="S4(1)"/>
      <sheetName val="S5(1)"/>
      <sheetName val="S7 (2)"/>
      <sheetName val="S10"/>
      <sheetName val="S11"/>
      <sheetName val="S12"/>
      <sheetName val="S13"/>
      <sheetName val="S14"/>
      <sheetName val="S15"/>
      <sheetName val="S16"/>
      <sheetName val="S2 (2)"/>
      <sheetName val="S3 (2)"/>
      <sheetName val="S4 (2)"/>
      <sheetName val="S5(2)"/>
      <sheetName val="S6 (2)"/>
      <sheetName val="S6"/>
      <sheetName val="S7"/>
      <sheetName val="S8"/>
      <sheetName val="Sheet1"/>
      <sheetName val="Sheet2"/>
      <sheetName val="S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"/>
      <sheetName val="SubmitCal"/>
      <sheetName val="Sum"/>
      <sheetName val="BQ-sum"/>
      <sheetName val="Building"/>
      <sheetName val="External"/>
      <sheetName val="Option"/>
      <sheetName val="Temporary Work"/>
      <sheetName val="Office Expenses"/>
      <sheetName val="Design"/>
      <sheetName val="VE"/>
    </sheetNames>
    <sheetDataSet>
      <sheetData sheetId="0" refreshError="1"/>
      <sheetData sheetId="1" refreshError="1">
        <row r="9">
          <cell r="L9">
            <v>1.1229991531409464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3E1_GCR"/>
      <sheetName val="CP-E1"/>
      <sheetName val="_3E1_GCR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ivil Works Breakdown"/>
      <sheetName val="Lstsub"/>
    </sheetNames>
    <sheetDataSet>
      <sheetData sheetId="0"/>
      <sheetData sheetId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GULF"/>
      <sheetName val="415V"/>
      <sheetName val="11KV"/>
      <sheetName val="DRUM"/>
      <sheetName val="_GULF"/>
    </sheetNames>
    <sheetDataSet>
      <sheetData sheetId="0" refreshError="1">
        <row r="1">
          <cell r="A1" t="str">
            <v>CABLE</v>
          </cell>
          <cell r="B1" t="str">
            <v>CABLE</v>
          </cell>
          <cell r="D1" t="str">
            <v>CURRENT CARRYING CAPACITY</v>
          </cell>
          <cell r="H1" t="str">
            <v>RESISTANCE</v>
          </cell>
          <cell r="J1" t="str">
            <v>REACTANCE</v>
          </cell>
          <cell r="K1" t="str">
            <v>IMPEDANCE</v>
          </cell>
          <cell r="M1" t="str">
            <v>OVERALL</v>
          </cell>
          <cell r="N1" t="str">
            <v>CABLE</v>
          </cell>
          <cell r="O1" t="str">
            <v>PIPE</v>
          </cell>
          <cell r="P1" t="str">
            <v>PIPE</v>
          </cell>
          <cell r="Q1" t="str">
            <v>BENDING</v>
          </cell>
        </row>
        <row r="2">
          <cell r="A2" t="str">
            <v>I.D.</v>
          </cell>
          <cell r="B2" t="str">
            <v>SIZE</v>
          </cell>
          <cell r="D2" t="str">
            <v>In Air (30℃)</v>
          </cell>
          <cell r="F2" t="str">
            <v>In Ground (20℃)</v>
          </cell>
          <cell r="H2" t="str">
            <v>DC  90℃</v>
          </cell>
          <cell r="I2" t="str">
            <v>AC  90℃</v>
          </cell>
          <cell r="J2" t="str">
            <v>50Hz</v>
          </cell>
          <cell r="K2" t="str">
            <v>COSθ</v>
          </cell>
          <cell r="M2" t="str">
            <v>DIAMETER</v>
          </cell>
          <cell r="N2" t="str">
            <v>WEIGHT</v>
          </cell>
          <cell r="O2" t="str">
            <v>SIZE</v>
          </cell>
          <cell r="P2" t="str">
            <v>SIZE</v>
          </cell>
          <cell r="Q2" t="str">
            <v>RADIUS</v>
          </cell>
        </row>
        <row r="3">
          <cell r="B3" t="str">
            <v>(mm2)</v>
          </cell>
          <cell r="D3" t="str">
            <v xml:space="preserve">DC </v>
          </cell>
          <cell r="E3" t="str">
            <v>AC</v>
          </cell>
          <cell r="F3" t="str">
            <v>DC</v>
          </cell>
          <cell r="G3" t="str">
            <v>AC</v>
          </cell>
          <cell r="H3" t="str">
            <v>(Ω/km)</v>
          </cell>
          <cell r="I3" t="str">
            <v>(Ω/km)</v>
          </cell>
          <cell r="J3" t="str">
            <v>(Ω/km)</v>
          </cell>
          <cell r="K3" t="str">
            <v>=0.2</v>
          </cell>
          <cell r="L3" t="str">
            <v>=0.8</v>
          </cell>
          <cell r="M3" t="str">
            <v>(mm)</v>
          </cell>
          <cell r="N3" t="str">
            <v>(kg/m)</v>
          </cell>
          <cell r="O3" t="str">
            <v>MIN.</v>
          </cell>
          <cell r="P3" t="str">
            <v>(mm)</v>
          </cell>
          <cell r="Q3" t="str">
            <v>(mm)</v>
          </cell>
        </row>
        <row r="4">
          <cell r="D4" t="str">
            <v>flat</v>
          </cell>
          <cell r="E4" t="str">
            <v>flat</v>
          </cell>
          <cell r="F4" t="str">
            <v>flat</v>
          </cell>
          <cell r="G4" t="str">
            <v>flat</v>
          </cell>
          <cell r="K4" t="str">
            <v>(Ω/km)</v>
          </cell>
          <cell r="L4" t="str">
            <v>(Ω/km)</v>
          </cell>
          <cell r="O4" t="str">
            <v>(mm)</v>
          </cell>
        </row>
        <row r="5">
          <cell r="A5" t="str">
            <v>A.  0.6/1KV (Um 1.2KV), XLPE INSULATION &amp; PVC OUTHER SHEATH</v>
          </cell>
        </row>
        <row r="6">
          <cell r="A6" t="str">
            <v>1U1C50</v>
          </cell>
          <cell r="B6" t="str">
            <v xml:space="preserve">1C x </v>
          </cell>
          <cell r="C6">
            <v>50</v>
          </cell>
          <cell r="E6">
            <v>247</v>
          </cell>
          <cell r="I6">
            <v>0.49399999999999999</v>
          </cell>
          <cell r="J6">
            <v>0.106</v>
          </cell>
          <cell r="K6">
            <v>0.20265836509400675</v>
          </cell>
          <cell r="L6">
            <v>0.45879999999999999</v>
          </cell>
          <cell r="M6">
            <v>14</v>
          </cell>
          <cell r="N6">
            <v>0.55000000000000004</v>
          </cell>
          <cell r="O6">
            <v>20</v>
          </cell>
          <cell r="P6">
            <v>22</v>
          </cell>
        </row>
        <row r="7">
          <cell r="A7" t="str">
            <v>1U1C70</v>
          </cell>
          <cell r="B7" t="str">
            <v xml:space="preserve">1C x </v>
          </cell>
          <cell r="C7">
            <v>70</v>
          </cell>
          <cell r="E7">
            <v>314.60000000000002</v>
          </cell>
          <cell r="I7">
            <v>0.34200000000000003</v>
          </cell>
          <cell r="J7">
            <v>0.10299999999999999</v>
          </cell>
          <cell r="K7">
            <v>0.16931897740266694</v>
          </cell>
          <cell r="L7">
            <v>0.33539999999999998</v>
          </cell>
          <cell r="M7">
            <v>15.8</v>
          </cell>
          <cell r="N7">
            <v>0.76</v>
          </cell>
          <cell r="O7">
            <v>22.571428571428573</v>
          </cell>
          <cell r="P7">
            <v>28</v>
          </cell>
        </row>
        <row r="8">
          <cell r="A8" t="str">
            <v>1U1C95</v>
          </cell>
          <cell r="B8" t="str">
            <v xml:space="preserve">1C x </v>
          </cell>
          <cell r="C8">
            <v>95</v>
          </cell>
          <cell r="E8">
            <v>391.3</v>
          </cell>
          <cell r="I8">
            <v>0.247</v>
          </cell>
          <cell r="J8">
            <v>9.8000000000000004E-2</v>
          </cell>
          <cell r="K8">
            <v>0.14541999791710059</v>
          </cell>
          <cell r="L8">
            <v>0.25639999999999996</v>
          </cell>
          <cell r="M8">
            <v>17.899999999999999</v>
          </cell>
          <cell r="N8">
            <v>1.03</v>
          </cell>
          <cell r="O8">
            <v>25.571428571428569</v>
          </cell>
          <cell r="P8">
            <v>28</v>
          </cell>
        </row>
        <row r="9">
          <cell r="A9" t="str">
            <v>1U1C120</v>
          </cell>
          <cell r="B9" t="str">
            <v xml:space="preserve">1C x </v>
          </cell>
          <cell r="C9">
            <v>120</v>
          </cell>
          <cell r="E9">
            <v>457.6</v>
          </cell>
          <cell r="I9">
            <v>0.19700000000000001</v>
          </cell>
          <cell r="J9">
            <v>9.7000000000000003E-2</v>
          </cell>
          <cell r="K9">
            <v>0.1344402020199873</v>
          </cell>
          <cell r="L9">
            <v>0.21579999999999999</v>
          </cell>
          <cell r="M9">
            <v>19.600000000000001</v>
          </cell>
          <cell r="N9">
            <v>1.27</v>
          </cell>
          <cell r="O9">
            <v>28.000000000000004</v>
          </cell>
          <cell r="P9">
            <v>28</v>
          </cell>
        </row>
        <row r="10">
          <cell r="A10" t="str">
            <v>1U1C150</v>
          </cell>
          <cell r="B10" t="str">
            <v xml:space="preserve">1C x </v>
          </cell>
          <cell r="C10">
            <v>150</v>
          </cell>
          <cell r="E10">
            <v>526.5</v>
          </cell>
          <cell r="I10">
            <v>0.16</v>
          </cell>
          <cell r="J10">
            <v>9.7000000000000003E-2</v>
          </cell>
          <cell r="K10">
            <v>0.12704020201998731</v>
          </cell>
          <cell r="L10">
            <v>0.18619999999999998</v>
          </cell>
          <cell r="M10">
            <v>21.6</v>
          </cell>
          <cell r="N10">
            <v>1.58</v>
          </cell>
          <cell r="O10">
            <v>30.857142857142861</v>
          </cell>
          <cell r="P10">
            <v>36</v>
          </cell>
        </row>
        <row r="11">
          <cell r="A11" t="str">
            <v>1U1C185</v>
          </cell>
          <cell r="B11" t="str">
            <v xml:space="preserve">1C x </v>
          </cell>
          <cell r="C11">
            <v>185</v>
          </cell>
          <cell r="E11">
            <v>611</v>
          </cell>
          <cell r="I11">
            <v>0.128</v>
          </cell>
          <cell r="J11">
            <v>9.6000000000000002E-2</v>
          </cell>
          <cell r="K11">
            <v>0.11966040612287404</v>
          </cell>
          <cell r="L11">
            <v>0.16</v>
          </cell>
          <cell r="M11">
            <v>23.6</v>
          </cell>
          <cell r="N11">
            <v>1.92</v>
          </cell>
          <cell r="O11">
            <v>33.714285714285715</v>
          </cell>
          <cell r="P11">
            <v>36</v>
          </cell>
        </row>
        <row r="12">
          <cell r="A12" t="str">
            <v>1U1C240</v>
          </cell>
          <cell r="B12" t="str">
            <v xml:space="preserve">1C x </v>
          </cell>
          <cell r="C12">
            <v>240</v>
          </cell>
          <cell r="E12">
            <v>734.5</v>
          </cell>
          <cell r="I12">
            <v>9.8599999999999993E-2</v>
          </cell>
          <cell r="J12">
            <v>9.1999999999999998E-2</v>
          </cell>
          <cell r="K12">
            <v>0.10986122253442095</v>
          </cell>
          <cell r="L12">
            <v>0.13407999999999998</v>
          </cell>
          <cell r="M12">
            <v>26.5</v>
          </cell>
          <cell r="N12">
            <v>2.4700000000000002</v>
          </cell>
          <cell r="O12">
            <v>37.857142857142861</v>
          </cell>
          <cell r="P12">
            <v>42</v>
          </cell>
        </row>
        <row r="13">
          <cell r="A13" t="str">
            <v>1U1C300</v>
          </cell>
          <cell r="B13" t="str">
            <v xml:space="preserve">1C x </v>
          </cell>
          <cell r="C13">
            <v>300</v>
          </cell>
          <cell r="E13">
            <v>848.9</v>
          </cell>
          <cell r="I13">
            <v>0.08</v>
          </cell>
          <cell r="J13">
            <v>0.09</v>
          </cell>
          <cell r="K13">
            <v>0.1041816307401944</v>
          </cell>
          <cell r="L13">
            <v>0.11799999999999999</v>
          </cell>
          <cell r="M13">
            <v>28.9</v>
          </cell>
          <cell r="N13">
            <v>3.08</v>
          </cell>
          <cell r="O13">
            <v>41.285714285714285</v>
          </cell>
          <cell r="P13">
            <v>42</v>
          </cell>
        </row>
        <row r="14">
          <cell r="A14" t="str">
            <v>1U1C400</v>
          </cell>
          <cell r="B14" t="str">
            <v xml:space="preserve">1C x </v>
          </cell>
          <cell r="C14">
            <v>400</v>
          </cell>
          <cell r="E14">
            <v>999.7</v>
          </cell>
          <cell r="I14">
            <v>6.4000000000000001E-2</v>
          </cell>
          <cell r="J14">
            <v>0.09</v>
          </cell>
          <cell r="K14">
            <v>0.10098163074019441</v>
          </cell>
          <cell r="L14">
            <v>0.10519999999999999</v>
          </cell>
          <cell r="M14">
            <v>32.4</v>
          </cell>
          <cell r="N14">
            <v>3.96</v>
          </cell>
          <cell r="O14">
            <v>46.285714285714285</v>
          </cell>
          <cell r="P14">
            <v>54</v>
          </cell>
        </row>
        <row r="15">
          <cell r="A15" t="str">
            <v>1U1C500</v>
          </cell>
          <cell r="B15" t="str">
            <v xml:space="preserve">1C x </v>
          </cell>
          <cell r="C15">
            <v>500</v>
          </cell>
          <cell r="E15">
            <v>1171.3</v>
          </cell>
          <cell r="I15">
            <v>5.2499999999999998E-2</v>
          </cell>
          <cell r="J15">
            <v>8.8999999999999996E-2</v>
          </cell>
          <cell r="K15">
            <v>9.7701834843081134E-2</v>
          </cell>
          <cell r="L15">
            <v>9.5399999999999985E-2</v>
          </cell>
          <cell r="M15">
            <v>36</v>
          </cell>
          <cell r="N15">
            <v>4.97</v>
          </cell>
          <cell r="O15">
            <v>51.428571428571431</v>
          </cell>
          <cell r="P15">
            <v>54</v>
          </cell>
        </row>
        <row r="16">
          <cell r="E16" t="str">
            <v>AC</v>
          </cell>
          <cell r="G16" t="str">
            <v>AC</v>
          </cell>
        </row>
        <row r="17">
          <cell r="E17" t="str">
            <v>flat</v>
          </cell>
          <cell r="G17" t="str">
            <v>flat</v>
          </cell>
        </row>
        <row r="18">
          <cell r="A18" t="str">
            <v>1U2C2.5</v>
          </cell>
          <cell r="B18" t="str">
            <v>2C x</v>
          </cell>
          <cell r="C18">
            <v>2.5</v>
          </cell>
          <cell r="E18">
            <v>36.4</v>
          </cell>
          <cell r="I18">
            <v>9.4499999999999993</v>
          </cell>
          <cell r="J18">
            <v>0.107</v>
          </cell>
          <cell r="K18">
            <v>1.9948381609911199</v>
          </cell>
          <cell r="L18">
            <v>7.6241999999999992</v>
          </cell>
          <cell r="M18">
            <v>12</v>
          </cell>
          <cell r="N18">
            <v>0.19</v>
          </cell>
          <cell r="O18">
            <v>17.142857142857142</v>
          </cell>
          <cell r="P18">
            <v>22</v>
          </cell>
        </row>
        <row r="19">
          <cell r="A19" t="str">
            <v>1U2C4</v>
          </cell>
          <cell r="B19" t="str">
            <v>2C x</v>
          </cell>
          <cell r="C19">
            <v>4</v>
          </cell>
          <cell r="E19">
            <v>48.1</v>
          </cell>
          <cell r="I19">
            <v>5.88</v>
          </cell>
          <cell r="J19">
            <v>9.2999999999999999E-2</v>
          </cell>
          <cell r="K19">
            <v>1.2671210184315342</v>
          </cell>
          <cell r="L19">
            <v>4.7597999999999994</v>
          </cell>
          <cell r="M19">
            <v>13</v>
          </cell>
          <cell r="N19">
            <v>0.24</v>
          </cell>
          <cell r="O19">
            <v>18.571428571428573</v>
          </cell>
          <cell r="P19">
            <v>22</v>
          </cell>
        </row>
        <row r="20">
          <cell r="A20" t="str">
            <v>1U2C6</v>
          </cell>
          <cell r="B20" t="str">
            <v>2C x</v>
          </cell>
          <cell r="C20">
            <v>6</v>
          </cell>
          <cell r="E20">
            <v>61.1</v>
          </cell>
          <cell r="I20">
            <v>3.93</v>
          </cell>
          <cell r="J20">
            <v>8.8999999999999996E-2</v>
          </cell>
          <cell r="K20">
            <v>0.87320183484308123</v>
          </cell>
          <cell r="L20">
            <v>3.1974</v>
          </cell>
          <cell r="M20">
            <v>14.2</v>
          </cell>
          <cell r="N20">
            <v>0.3</v>
          </cell>
          <cell r="O20">
            <v>20.285714285714285</v>
          </cell>
          <cell r="P20">
            <v>22</v>
          </cell>
        </row>
        <row r="21">
          <cell r="A21" t="str">
            <v>1U2C10</v>
          </cell>
          <cell r="B21" t="str">
            <v>2C x</v>
          </cell>
          <cell r="C21">
            <v>10</v>
          </cell>
          <cell r="E21">
            <v>81.900000000000006</v>
          </cell>
          <cell r="I21">
            <v>2.3330000000000002</v>
          </cell>
          <cell r="J21">
            <v>8.4000000000000005E-2</v>
          </cell>
          <cell r="K21">
            <v>0.54890285535751482</v>
          </cell>
          <cell r="L21">
            <v>1.9168000000000003</v>
          </cell>
          <cell r="M21">
            <v>15.6</v>
          </cell>
          <cell r="N21">
            <v>0.40500000000000003</v>
          </cell>
          <cell r="O21">
            <v>22.285714285714288</v>
          </cell>
          <cell r="P21">
            <v>28</v>
          </cell>
        </row>
        <row r="22">
          <cell r="A22" t="str">
            <v>1U2C16</v>
          </cell>
          <cell r="B22" t="str">
            <v>2C x</v>
          </cell>
          <cell r="C22">
            <v>16</v>
          </cell>
          <cell r="E22">
            <v>109.2</v>
          </cell>
          <cell r="I22">
            <v>1.47</v>
          </cell>
          <cell r="J22">
            <v>8.1000000000000003E-2</v>
          </cell>
          <cell r="K22">
            <v>0.37336346766617495</v>
          </cell>
          <cell r="L22">
            <v>1.2245999999999999</v>
          </cell>
          <cell r="M22">
            <v>17.8</v>
          </cell>
          <cell r="N22">
            <v>0.56499999999999995</v>
          </cell>
          <cell r="O22">
            <v>25.428571428571431</v>
          </cell>
          <cell r="P22">
            <v>28</v>
          </cell>
        </row>
        <row r="23">
          <cell r="A23" t="str">
            <v>1U2C25</v>
          </cell>
          <cell r="B23" t="str">
            <v>2C x</v>
          </cell>
          <cell r="C23">
            <v>25</v>
          </cell>
          <cell r="E23">
            <v>146.9</v>
          </cell>
          <cell r="I23">
            <v>0.92700000000000005</v>
          </cell>
          <cell r="J23">
            <v>8.1000000000000003E-2</v>
          </cell>
          <cell r="K23">
            <v>0.26476346766617498</v>
          </cell>
          <cell r="L23">
            <v>0.79020000000000001</v>
          </cell>
          <cell r="M23">
            <v>21</v>
          </cell>
          <cell r="N23">
            <v>0.82499999999999996</v>
          </cell>
          <cell r="O23">
            <v>30.000000000000004</v>
          </cell>
          <cell r="P23">
            <v>36</v>
          </cell>
        </row>
        <row r="24">
          <cell r="A24" t="str">
            <v>1U2C35</v>
          </cell>
          <cell r="B24" t="str">
            <v>2C x</v>
          </cell>
          <cell r="C24">
            <v>35</v>
          </cell>
          <cell r="E24">
            <v>178.1</v>
          </cell>
          <cell r="I24">
            <v>0.66800000000000004</v>
          </cell>
          <cell r="J24">
            <v>7.9000000000000001E-2</v>
          </cell>
          <cell r="K24">
            <v>0.21100387587194847</v>
          </cell>
          <cell r="L24">
            <v>0.58180000000000009</v>
          </cell>
          <cell r="M24">
            <v>23.2</v>
          </cell>
          <cell r="N24">
            <v>1.07</v>
          </cell>
          <cell r="O24">
            <v>33.142857142857146</v>
          </cell>
          <cell r="P24">
            <v>36</v>
          </cell>
        </row>
        <row r="25">
          <cell r="A25" t="str">
            <v>1U2C50</v>
          </cell>
          <cell r="B25" t="str">
            <v>2C x</v>
          </cell>
          <cell r="C25">
            <v>50</v>
          </cell>
          <cell r="E25">
            <v>214.5</v>
          </cell>
          <cell r="I25">
            <v>0.49399999999999999</v>
          </cell>
          <cell r="J25">
            <v>7.4999999999999997E-2</v>
          </cell>
          <cell r="K25">
            <v>0.17228469228349536</v>
          </cell>
          <cell r="L25">
            <v>0.44019999999999998</v>
          </cell>
          <cell r="M25">
            <v>26.3</v>
          </cell>
          <cell r="N25">
            <v>1.24</v>
          </cell>
          <cell r="O25">
            <v>37.571428571428577</v>
          </cell>
          <cell r="P25">
            <v>42</v>
          </cell>
        </row>
        <row r="26">
          <cell r="A26" t="str">
            <v>1U2C70</v>
          </cell>
          <cell r="B26" t="str">
            <v>2C x</v>
          </cell>
          <cell r="C26">
            <v>70</v>
          </cell>
          <cell r="E26">
            <v>267.8</v>
          </cell>
          <cell r="I26">
            <v>0.34200000000000003</v>
          </cell>
          <cell r="J26">
            <v>7.3999999999999996E-2</v>
          </cell>
          <cell r="K26">
            <v>0.14090489638638207</v>
          </cell>
          <cell r="L26">
            <v>0.318</v>
          </cell>
          <cell r="M26">
            <v>29.9</v>
          </cell>
          <cell r="N26">
            <v>1.7</v>
          </cell>
          <cell r="O26">
            <v>42.714285714285715</v>
          </cell>
          <cell r="P26">
            <v>54</v>
          </cell>
        </row>
        <row r="27">
          <cell r="A27" t="str">
            <v>1U2C95</v>
          </cell>
          <cell r="B27" t="str">
            <v>2C x</v>
          </cell>
          <cell r="C27">
            <v>95</v>
          </cell>
          <cell r="E27">
            <v>330.2</v>
          </cell>
          <cell r="I27">
            <v>0.247</v>
          </cell>
          <cell r="J27">
            <v>7.2999999999999995E-2</v>
          </cell>
          <cell r="K27">
            <v>0.12092510048926879</v>
          </cell>
          <cell r="L27">
            <v>0.24139999999999998</v>
          </cell>
          <cell r="M27">
            <v>33.9</v>
          </cell>
          <cell r="N27">
            <v>2.2799999999999998</v>
          </cell>
          <cell r="O27">
            <v>48.428571428571431</v>
          </cell>
          <cell r="P27">
            <v>54</v>
          </cell>
        </row>
        <row r="28">
          <cell r="A28" t="str">
            <v>1U2C120</v>
          </cell>
          <cell r="B28" t="str">
            <v>2C x</v>
          </cell>
          <cell r="C28">
            <v>120</v>
          </cell>
          <cell r="E28">
            <v>380.9</v>
          </cell>
          <cell r="I28">
            <v>0.19700000000000001</v>
          </cell>
          <cell r="J28">
            <v>7.1999999999999995E-2</v>
          </cell>
          <cell r="K28">
            <v>0.10994530459215553</v>
          </cell>
          <cell r="L28">
            <v>0.20080000000000001</v>
          </cell>
          <cell r="M28">
            <v>37.5</v>
          </cell>
          <cell r="N28">
            <v>2.83</v>
          </cell>
          <cell r="O28">
            <v>53.571428571428577</v>
          </cell>
          <cell r="P28">
            <v>54</v>
          </cell>
        </row>
        <row r="29">
          <cell r="A29" t="str">
            <v>1U2C150</v>
          </cell>
          <cell r="B29" t="str">
            <v>2C x</v>
          </cell>
          <cell r="C29">
            <v>150</v>
          </cell>
          <cell r="E29">
            <v>431.6</v>
          </cell>
          <cell r="I29">
            <v>0.16</v>
          </cell>
          <cell r="J29">
            <v>7.1999999999999995E-2</v>
          </cell>
          <cell r="K29">
            <v>0.10254530459215552</v>
          </cell>
          <cell r="L29">
            <v>0.17119999999999999</v>
          </cell>
          <cell r="M29">
            <v>41.5</v>
          </cell>
          <cell r="N29">
            <v>3.51</v>
          </cell>
          <cell r="O29">
            <v>59.285714285714292</v>
          </cell>
          <cell r="P29">
            <v>70</v>
          </cell>
        </row>
        <row r="30">
          <cell r="A30" t="str">
            <v>1U2C185</v>
          </cell>
          <cell r="B30" t="str">
            <v>2C x</v>
          </cell>
          <cell r="C30">
            <v>185</v>
          </cell>
          <cell r="E30">
            <v>494</v>
          </cell>
          <cell r="I30">
            <v>0.128</v>
          </cell>
          <cell r="J30">
            <v>7.1999999999999995E-2</v>
          </cell>
          <cell r="K30">
            <v>9.614530459215552E-2</v>
          </cell>
          <cell r="L30">
            <v>0.14560000000000001</v>
          </cell>
          <cell r="M30">
            <v>45.7</v>
          </cell>
          <cell r="N30">
            <v>4.28</v>
          </cell>
          <cell r="O30">
            <v>65.285714285714292</v>
          </cell>
          <cell r="P30">
            <v>70</v>
          </cell>
        </row>
        <row r="31">
          <cell r="A31" t="str">
            <v>1U2C240</v>
          </cell>
          <cell r="B31" t="str">
            <v>2C x</v>
          </cell>
          <cell r="C31">
            <v>240</v>
          </cell>
          <cell r="E31">
            <v>581.1</v>
          </cell>
          <cell r="I31">
            <v>9.8900000000000002E-2</v>
          </cell>
          <cell r="J31">
            <v>7.0999999999999994E-2</v>
          </cell>
          <cell r="K31">
            <v>8.934550869504225E-2</v>
          </cell>
          <cell r="L31">
            <v>0.12171999999999999</v>
          </cell>
          <cell r="M31">
            <v>51.5</v>
          </cell>
          <cell r="N31">
            <v>5.52</v>
          </cell>
          <cell r="O31">
            <v>73.571428571428569</v>
          </cell>
          <cell r="P31">
            <v>82</v>
          </cell>
        </row>
        <row r="32">
          <cell r="A32" t="str">
            <v>1U2C300</v>
          </cell>
          <cell r="B32" t="str">
            <v>2C x</v>
          </cell>
          <cell r="C32">
            <v>300</v>
          </cell>
          <cell r="E32">
            <v>657.8</v>
          </cell>
          <cell r="I32">
            <v>8.0199999999999994E-2</v>
          </cell>
          <cell r="J32">
            <v>7.0000000000000007E-2</v>
          </cell>
          <cell r="K32">
            <v>8.4625712797928992E-2</v>
          </cell>
          <cell r="L32">
            <v>0.10615999999999999</v>
          </cell>
          <cell r="M32">
            <v>56.1</v>
          </cell>
          <cell r="N32">
            <v>6.81</v>
          </cell>
          <cell r="O32">
            <v>80.142857142857153</v>
          </cell>
          <cell r="P32">
            <v>82</v>
          </cell>
        </row>
        <row r="33">
          <cell r="E33" t="str">
            <v>AC</v>
          </cell>
          <cell r="G33" t="str">
            <v>AC</v>
          </cell>
        </row>
        <row r="34">
          <cell r="E34" t="str">
            <v>flat</v>
          </cell>
          <cell r="G34" t="str">
            <v>flat</v>
          </cell>
        </row>
        <row r="35">
          <cell r="A35" t="str">
            <v>1U3C2.5</v>
          </cell>
          <cell r="B35" t="str">
            <v>3C x</v>
          </cell>
          <cell r="C35">
            <v>2.5</v>
          </cell>
          <cell r="E35">
            <v>29.9</v>
          </cell>
          <cell r="I35">
            <v>9.4499999999999993</v>
          </cell>
          <cell r="J35">
            <v>0.107</v>
          </cell>
          <cell r="K35">
            <v>1.9948381609911199</v>
          </cell>
          <cell r="L35">
            <v>7.6241999999999992</v>
          </cell>
          <cell r="M35">
            <v>12.6</v>
          </cell>
          <cell r="N35">
            <v>0.22</v>
          </cell>
          <cell r="O35">
            <v>18</v>
          </cell>
          <cell r="P35">
            <v>22</v>
          </cell>
        </row>
        <row r="36">
          <cell r="A36" t="str">
            <v>1U3C4</v>
          </cell>
          <cell r="B36" t="str">
            <v>3C x</v>
          </cell>
          <cell r="C36">
            <v>4</v>
          </cell>
          <cell r="E36">
            <v>39</v>
          </cell>
          <cell r="I36">
            <v>5.88</v>
          </cell>
          <cell r="J36">
            <v>9.2999999999999999E-2</v>
          </cell>
          <cell r="K36">
            <v>1.2671210184315342</v>
          </cell>
          <cell r="L36">
            <v>4.7597999999999994</v>
          </cell>
          <cell r="M36">
            <v>13.7</v>
          </cell>
          <cell r="N36">
            <v>0.28000000000000003</v>
          </cell>
          <cell r="O36">
            <v>19.571428571428573</v>
          </cell>
          <cell r="P36">
            <v>22</v>
          </cell>
        </row>
        <row r="37">
          <cell r="A37" t="str">
            <v>1U3C6</v>
          </cell>
          <cell r="B37" t="str">
            <v>3C x</v>
          </cell>
          <cell r="C37">
            <v>6</v>
          </cell>
          <cell r="E37">
            <v>49.4</v>
          </cell>
          <cell r="I37">
            <v>3.93</v>
          </cell>
          <cell r="J37">
            <v>8.8999999999999996E-2</v>
          </cell>
          <cell r="K37">
            <v>0.87320183484308123</v>
          </cell>
          <cell r="L37">
            <v>3.1974</v>
          </cell>
          <cell r="M37">
            <v>15</v>
          </cell>
          <cell r="N37">
            <v>0.36</v>
          </cell>
          <cell r="O37">
            <v>21.428571428571431</v>
          </cell>
          <cell r="P37">
            <v>22</v>
          </cell>
        </row>
        <row r="38">
          <cell r="A38" t="str">
            <v>1U3C10</v>
          </cell>
          <cell r="B38" t="str">
            <v>3C x</v>
          </cell>
          <cell r="C38">
            <v>10</v>
          </cell>
          <cell r="E38">
            <v>67.599999999999994</v>
          </cell>
          <cell r="I38">
            <v>2.3330000000000002</v>
          </cell>
          <cell r="J38">
            <v>8.4000000000000005E-2</v>
          </cell>
          <cell r="K38">
            <v>0.54890285535751482</v>
          </cell>
          <cell r="L38">
            <v>1.9168000000000003</v>
          </cell>
          <cell r="M38">
            <v>16.5</v>
          </cell>
          <cell r="N38">
            <v>0.5</v>
          </cell>
          <cell r="O38">
            <v>23.571428571428573</v>
          </cell>
          <cell r="P38">
            <v>28</v>
          </cell>
        </row>
        <row r="39">
          <cell r="A39" t="str">
            <v>1U3C16</v>
          </cell>
          <cell r="B39" t="str">
            <v>3C x</v>
          </cell>
          <cell r="C39">
            <v>16</v>
          </cell>
          <cell r="E39">
            <v>91</v>
          </cell>
          <cell r="I39">
            <v>1.47</v>
          </cell>
          <cell r="J39">
            <v>8.1000000000000003E-2</v>
          </cell>
          <cell r="K39">
            <v>0.37336346766617495</v>
          </cell>
          <cell r="L39">
            <v>1.2245999999999999</v>
          </cell>
          <cell r="M39">
            <v>18.899999999999999</v>
          </cell>
          <cell r="N39">
            <v>0.75</v>
          </cell>
          <cell r="O39">
            <v>27</v>
          </cell>
          <cell r="P39">
            <v>28</v>
          </cell>
        </row>
        <row r="40">
          <cell r="A40" t="str">
            <v>1U3C25</v>
          </cell>
          <cell r="B40" t="str">
            <v>3C x</v>
          </cell>
          <cell r="C40">
            <v>25</v>
          </cell>
          <cell r="E40">
            <v>118.3</v>
          </cell>
          <cell r="I40">
            <v>0.92700000000000005</v>
          </cell>
          <cell r="J40">
            <v>8.1000000000000003E-2</v>
          </cell>
          <cell r="K40">
            <v>0.26476346766617498</v>
          </cell>
          <cell r="L40">
            <v>0.79020000000000001</v>
          </cell>
          <cell r="M40">
            <v>19.899999999999999</v>
          </cell>
          <cell r="N40">
            <v>0.95499999999999996</v>
          </cell>
          <cell r="O40">
            <v>28.428571428571427</v>
          </cell>
          <cell r="P40">
            <v>36</v>
          </cell>
        </row>
        <row r="41">
          <cell r="A41" t="str">
            <v>1U3C35</v>
          </cell>
          <cell r="B41" t="str">
            <v>3C x</v>
          </cell>
          <cell r="C41">
            <v>35</v>
          </cell>
          <cell r="E41">
            <v>146.9</v>
          </cell>
          <cell r="I41">
            <v>0.66800000000000004</v>
          </cell>
          <cell r="J41">
            <v>7.9000000000000001E-2</v>
          </cell>
          <cell r="K41">
            <v>0.21100387587194847</v>
          </cell>
          <cell r="L41">
            <v>0.58180000000000009</v>
          </cell>
          <cell r="M41">
            <v>22.3</v>
          </cell>
          <cell r="N41">
            <v>1.25</v>
          </cell>
          <cell r="O41">
            <v>31.857142857142861</v>
          </cell>
          <cell r="P41">
            <v>36</v>
          </cell>
        </row>
        <row r="42">
          <cell r="A42" t="str">
            <v>1U3C50</v>
          </cell>
          <cell r="B42" t="str">
            <v>3C x</v>
          </cell>
          <cell r="C42">
            <v>50</v>
          </cell>
          <cell r="E42">
            <v>182</v>
          </cell>
          <cell r="I42">
            <v>0.49399999999999999</v>
          </cell>
          <cell r="J42">
            <v>7.4999999999999997E-2</v>
          </cell>
          <cell r="K42">
            <v>0.17228469228349536</v>
          </cell>
          <cell r="L42">
            <v>0.44019999999999998</v>
          </cell>
          <cell r="M42">
            <v>25.5</v>
          </cell>
          <cell r="N42">
            <v>1.161</v>
          </cell>
          <cell r="O42">
            <v>36.428571428571431</v>
          </cell>
          <cell r="P42">
            <v>42</v>
          </cell>
        </row>
        <row r="43">
          <cell r="A43" t="str">
            <v>1U3C70</v>
          </cell>
          <cell r="B43" t="str">
            <v>3C x</v>
          </cell>
          <cell r="C43">
            <v>70</v>
          </cell>
          <cell r="E43">
            <v>227.5</v>
          </cell>
          <cell r="I43">
            <v>0.34200000000000003</v>
          </cell>
          <cell r="J43">
            <v>7.3999999999999996E-2</v>
          </cell>
          <cell r="K43">
            <v>0.14090489638638207</v>
          </cell>
          <cell r="L43">
            <v>0.318</v>
          </cell>
          <cell r="M43">
            <v>28.2</v>
          </cell>
          <cell r="N43">
            <v>2.23</v>
          </cell>
          <cell r="O43">
            <v>40.285714285714285</v>
          </cell>
          <cell r="P43">
            <v>42</v>
          </cell>
        </row>
        <row r="44">
          <cell r="A44" t="str">
            <v>1U3C95</v>
          </cell>
          <cell r="B44" t="str">
            <v>3C x</v>
          </cell>
          <cell r="C44">
            <v>95</v>
          </cell>
          <cell r="E44">
            <v>283.39999999999998</v>
          </cell>
          <cell r="I44">
            <v>0.247</v>
          </cell>
          <cell r="J44">
            <v>7.2999999999999995E-2</v>
          </cell>
          <cell r="K44">
            <v>0.12092510048926879</v>
          </cell>
          <cell r="L44">
            <v>0.24139999999999998</v>
          </cell>
          <cell r="M44">
            <v>32.200000000000003</v>
          </cell>
          <cell r="N44">
            <v>3</v>
          </cell>
          <cell r="O44">
            <v>46.000000000000007</v>
          </cell>
          <cell r="P44">
            <v>54</v>
          </cell>
        </row>
        <row r="45">
          <cell r="A45" t="str">
            <v>1U3C120</v>
          </cell>
          <cell r="B45" t="str">
            <v>3C x</v>
          </cell>
          <cell r="C45">
            <v>120</v>
          </cell>
          <cell r="E45">
            <v>330.2</v>
          </cell>
          <cell r="I45">
            <v>0.19700000000000001</v>
          </cell>
          <cell r="J45">
            <v>7.1999999999999995E-2</v>
          </cell>
          <cell r="K45">
            <v>0.10994530459215553</v>
          </cell>
          <cell r="L45">
            <v>0.20080000000000001</v>
          </cell>
          <cell r="M45">
            <v>35.799999999999997</v>
          </cell>
          <cell r="N45">
            <v>3.75</v>
          </cell>
          <cell r="O45">
            <v>51.142857142857139</v>
          </cell>
          <cell r="P45">
            <v>54</v>
          </cell>
        </row>
        <row r="46">
          <cell r="A46" t="str">
            <v>1U3C150</v>
          </cell>
          <cell r="B46" t="str">
            <v>3C x</v>
          </cell>
          <cell r="C46">
            <v>150</v>
          </cell>
          <cell r="E46">
            <v>374.4</v>
          </cell>
          <cell r="I46">
            <v>0.16</v>
          </cell>
          <cell r="J46">
            <v>7.1999999999999995E-2</v>
          </cell>
          <cell r="K46">
            <v>0.10254530459215552</v>
          </cell>
          <cell r="L46">
            <v>0.17119999999999999</v>
          </cell>
          <cell r="M46">
            <v>39</v>
          </cell>
          <cell r="N46">
            <v>4.6399999999999997</v>
          </cell>
          <cell r="O46">
            <v>55.714285714285715</v>
          </cell>
          <cell r="P46">
            <v>70</v>
          </cell>
        </row>
        <row r="47">
          <cell r="A47" t="str">
            <v>1U3C185</v>
          </cell>
          <cell r="B47" t="str">
            <v>3C x</v>
          </cell>
          <cell r="C47">
            <v>185</v>
          </cell>
          <cell r="E47">
            <v>432.9</v>
          </cell>
          <cell r="I47">
            <v>0.128</v>
          </cell>
          <cell r="J47">
            <v>7.1999999999999995E-2</v>
          </cell>
          <cell r="K47">
            <v>9.614530459215552E-2</v>
          </cell>
          <cell r="L47">
            <v>0.14560000000000001</v>
          </cell>
          <cell r="M47">
            <v>43.6</v>
          </cell>
          <cell r="N47">
            <v>5.73</v>
          </cell>
          <cell r="O47">
            <v>62.285714285714292</v>
          </cell>
          <cell r="P47">
            <v>70</v>
          </cell>
        </row>
        <row r="48">
          <cell r="A48" t="str">
            <v>1U3C240</v>
          </cell>
          <cell r="B48" t="str">
            <v>3C x</v>
          </cell>
          <cell r="C48">
            <v>240</v>
          </cell>
          <cell r="E48">
            <v>514.79999999999995</v>
          </cell>
          <cell r="I48">
            <v>9.8900000000000002E-2</v>
          </cell>
          <cell r="J48">
            <v>7.0999999999999994E-2</v>
          </cell>
          <cell r="K48">
            <v>8.934550869504225E-2</v>
          </cell>
          <cell r="L48">
            <v>0.12171999999999999</v>
          </cell>
          <cell r="M48">
            <v>49.6</v>
          </cell>
          <cell r="N48">
            <v>7.36</v>
          </cell>
          <cell r="O48">
            <v>70.857142857142861</v>
          </cell>
          <cell r="P48">
            <v>82</v>
          </cell>
        </row>
        <row r="49">
          <cell r="E49" t="str">
            <v>AC</v>
          </cell>
          <cell r="G49" t="str">
            <v>AC</v>
          </cell>
        </row>
        <row r="50">
          <cell r="E50" t="str">
            <v>flat</v>
          </cell>
          <cell r="G50" t="str">
            <v>flat</v>
          </cell>
        </row>
        <row r="51">
          <cell r="A51" t="str">
            <v>1U4C2.5</v>
          </cell>
          <cell r="B51" t="str">
            <v xml:space="preserve">4C x </v>
          </cell>
          <cell r="C51">
            <v>2.5</v>
          </cell>
          <cell r="E51">
            <v>29.9</v>
          </cell>
          <cell r="I51">
            <v>9.4499999999999993</v>
          </cell>
          <cell r="J51">
            <v>0.107</v>
          </cell>
          <cell r="K51">
            <v>1.9948381609911199</v>
          </cell>
          <cell r="L51">
            <v>7.6241999999999992</v>
          </cell>
          <cell r="M51">
            <v>13.6</v>
          </cell>
          <cell r="N51">
            <v>0.26</v>
          </cell>
          <cell r="O51">
            <v>19.428571428571431</v>
          </cell>
          <cell r="P51">
            <v>22</v>
          </cell>
        </row>
        <row r="52">
          <cell r="A52" t="str">
            <v>1U4C4</v>
          </cell>
          <cell r="B52" t="str">
            <v xml:space="preserve">4C x </v>
          </cell>
          <cell r="C52">
            <v>4</v>
          </cell>
          <cell r="E52">
            <v>39</v>
          </cell>
          <cell r="I52">
            <v>5.88</v>
          </cell>
          <cell r="J52">
            <v>9.2999999999999999E-2</v>
          </cell>
          <cell r="K52">
            <v>1.2671210184315342</v>
          </cell>
          <cell r="L52">
            <v>4.7597999999999994</v>
          </cell>
          <cell r="M52">
            <v>14.8</v>
          </cell>
          <cell r="N52">
            <v>0.33500000000000002</v>
          </cell>
          <cell r="O52">
            <v>21.142857142857146</v>
          </cell>
          <cell r="P52">
            <v>22</v>
          </cell>
        </row>
        <row r="53">
          <cell r="A53" t="str">
            <v>1U4C6</v>
          </cell>
          <cell r="B53" t="str">
            <v xml:space="preserve">4C x </v>
          </cell>
          <cell r="C53">
            <v>6</v>
          </cell>
          <cell r="E53">
            <v>49.4</v>
          </cell>
          <cell r="I53">
            <v>3.93</v>
          </cell>
          <cell r="J53">
            <v>8.8999999999999996E-2</v>
          </cell>
          <cell r="K53">
            <v>0.87320183484308123</v>
          </cell>
          <cell r="L53">
            <v>3.1974</v>
          </cell>
          <cell r="M53">
            <v>16.2</v>
          </cell>
          <cell r="N53">
            <v>0.435</v>
          </cell>
          <cell r="O53">
            <v>23.142857142857142</v>
          </cell>
          <cell r="P53">
            <v>28</v>
          </cell>
        </row>
        <row r="54">
          <cell r="A54" t="str">
            <v>1U4C10</v>
          </cell>
          <cell r="B54" t="str">
            <v xml:space="preserve">4C x </v>
          </cell>
          <cell r="C54">
            <v>10</v>
          </cell>
          <cell r="E54">
            <v>67.599999999999994</v>
          </cell>
          <cell r="I54">
            <v>2.3330000000000002</v>
          </cell>
          <cell r="J54">
            <v>8.4000000000000005E-2</v>
          </cell>
          <cell r="K54">
            <v>0.54890285535751482</v>
          </cell>
          <cell r="L54">
            <v>1.9168000000000003</v>
          </cell>
          <cell r="M54">
            <v>17.899999999999999</v>
          </cell>
          <cell r="N54">
            <v>0.61499999999999999</v>
          </cell>
          <cell r="O54">
            <v>25.571428571428569</v>
          </cell>
          <cell r="P54">
            <v>28</v>
          </cell>
        </row>
        <row r="55">
          <cell r="A55" t="str">
            <v>1U4C16</v>
          </cell>
          <cell r="B55" t="str">
            <v xml:space="preserve">4C x </v>
          </cell>
          <cell r="C55">
            <v>16</v>
          </cell>
          <cell r="E55">
            <v>91</v>
          </cell>
          <cell r="I55">
            <v>1.47</v>
          </cell>
          <cell r="J55">
            <v>8.1000000000000003E-2</v>
          </cell>
          <cell r="K55">
            <v>0.37336346766617495</v>
          </cell>
          <cell r="L55">
            <v>1.2245999999999999</v>
          </cell>
          <cell r="M55">
            <v>20.6</v>
          </cell>
          <cell r="N55">
            <v>0.88</v>
          </cell>
          <cell r="O55">
            <v>29.428571428571434</v>
          </cell>
          <cell r="P55">
            <v>36</v>
          </cell>
        </row>
        <row r="56">
          <cell r="A56" t="str">
            <v>1U4C25</v>
          </cell>
          <cell r="B56" t="str">
            <v xml:space="preserve">4C x </v>
          </cell>
          <cell r="C56">
            <v>25</v>
          </cell>
          <cell r="E56">
            <v>118.3</v>
          </cell>
          <cell r="I56">
            <v>0.92700000000000005</v>
          </cell>
          <cell r="J56">
            <v>8.1000000000000003E-2</v>
          </cell>
          <cell r="K56">
            <v>0.26476346766617498</v>
          </cell>
          <cell r="L56">
            <v>0.79020000000000001</v>
          </cell>
          <cell r="M56">
            <v>22</v>
          </cell>
          <cell r="N56">
            <v>1.22</v>
          </cell>
          <cell r="O56">
            <v>31.428571428571431</v>
          </cell>
          <cell r="P56">
            <v>36</v>
          </cell>
        </row>
        <row r="57">
          <cell r="A57" t="str">
            <v>1U4C35</v>
          </cell>
          <cell r="B57" t="str">
            <v xml:space="preserve">4C x </v>
          </cell>
          <cell r="C57">
            <v>35</v>
          </cell>
          <cell r="E57">
            <v>146.9</v>
          </cell>
          <cell r="I57">
            <v>0.66800000000000004</v>
          </cell>
          <cell r="J57">
            <v>7.9000000000000001E-2</v>
          </cell>
          <cell r="K57">
            <v>0.21100387587194847</v>
          </cell>
          <cell r="L57">
            <v>0.58180000000000009</v>
          </cell>
          <cell r="M57">
            <v>25.4</v>
          </cell>
          <cell r="N57">
            <v>1.62</v>
          </cell>
          <cell r="O57">
            <v>36.285714285714285</v>
          </cell>
          <cell r="P57">
            <v>42</v>
          </cell>
        </row>
        <row r="58">
          <cell r="A58" t="str">
            <v>1U4C50</v>
          </cell>
          <cell r="B58" t="str">
            <v xml:space="preserve">4C x </v>
          </cell>
          <cell r="C58">
            <v>50</v>
          </cell>
          <cell r="E58">
            <v>182</v>
          </cell>
          <cell r="I58">
            <v>0.49399999999999999</v>
          </cell>
          <cell r="J58">
            <v>7.4999999999999997E-2</v>
          </cell>
          <cell r="K58">
            <v>0.17228469228349536</v>
          </cell>
          <cell r="L58">
            <v>0.44019999999999998</v>
          </cell>
          <cell r="M58">
            <v>28.3</v>
          </cell>
          <cell r="N58">
            <v>2.1</v>
          </cell>
          <cell r="O58">
            <v>40.428571428571431</v>
          </cell>
          <cell r="P58">
            <v>42</v>
          </cell>
        </row>
        <row r="59">
          <cell r="A59" t="str">
            <v>1U4C70</v>
          </cell>
          <cell r="B59" t="str">
            <v xml:space="preserve">4C x </v>
          </cell>
          <cell r="C59">
            <v>70</v>
          </cell>
          <cell r="E59">
            <v>227.5</v>
          </cell>
          <cell r="I59">
            <v>0.34200000000000003</v>
          </cell>
          <cell r="J59">
            <v>7.3999999999999996E-2</v>
          </cell>
          <cell r="K59">
            <v>0.14090489638638207</v>
          </cell>
          <cell r="L59">
            <v>0.318</v>
          </cell>
          <cell r="M59">
            <v>32.1</v>
          </cell>
          <cell r="N59">
            <v>2.93</v>
          </cell>
          <cell r="O59">
            <v>45.857142857142861</v>
          </cell>
          <cell r="P59">
            <v>54</v>
          </cell>
        </row>
        <row r="60">
          <cell r="A60" t="str">
            <v>1U4C95</v>
          </cell>
          <cell r="B60" t="str">
            <v xml:space="preserve">4C x </v>
          </cell>
          <cell r="C60">
            <v>95</v>
          </cell>
          <cell r="E60">
            <v>283.39999999999998</v>
          </cell>
          <cell r="I60">
            <v>0.247</v>
          </cell>
          <cell r="J60">
            <v>7.2999999999999995E-2</v>
          </cell>
          <cell r="K60">
            <v>0.12092510048926879</v>
          </cell>
          <cell r="L60">
            <v>0.24139999999999998</v>
          </cell>
          <cell r="M60">
            <v>36.299999999999997</v>
          </cell>
          <cell r="N60">
            <v>3.95</v>
          </cell>
          <cell r="O60">
            <v>51.857142857142854</v>
          </cell>
          <cell r="P60">
            <v>54</v>
          </cell>
        </row>
        <row r="61">
          <cell r="A61" t="str">
            <v>1U4C120</v>
          </cell>
          <cell r="B61" t="str">
            <v xml:space="preserve">4C x </v>
          </cell>
          <cell r="C61">
            <v>120</v>
          </cell>
          <cell r="E61">
            <v>330.2</v>
          </cell>
          <cell r="I61">
            <v>0.19700000000000001</v>
          </cell>
          <cell r="J61">
            <v>7.1999999999999995E-2</v>
          </cell>
          <cell r="K61">
            <v>0.10994530459215553</v>
          </cell>
          <cell r="L61">
            <v>0.20080000000000001</v>
          </cell>
          <cell r="M61">
            <v>39.700000000000003</v>
          </cell>
          <cell r="N61">
            <v>4.92</v>
          </cell>
          <cell r="O61">
            <v>56.714285714285722</v>
          </cell>
          <cell r="P61">
            <v>70</v>
          </cell>
        </row>
        <row r="62">
          <cell r="A62" t="str">
            <v>1U4C150</v>
          </cell>
          <cell r="B62" t="str">
            <v xml:space="preserve">4C x </v>
          </cell>
          <cell r="C62">
            <v>150</v>
          </cell>
          <cell r="E62">
            <v>374.4</v>
          </cell>
          <cell r="I62">
            <v>0.16</v>
          </cell>
          <cell r="J62">
            <v>7.1999999999999995E-2</v>
          </cell>
          <cell r="K62">
            <v>0.10254530459215552</v>
          </cell>
          <cell r="L62">
            <v>0.17119999999999999</v>
          </cell>
          <cell r="M62">
            <v>44.8</v>
          </cell>
          <cell r="N62">
            <v>6.15</v>
          </cell>
          <cell r="O62">
            <v>64</v>
          </cell>
          <cell r="P62">
            <v>70</v>
          </cell>
        </row>
        <row r="63">
          <cell r="A63" t="str">
            <v>1U4C185</v>
          </cell>
          <cell r="B63" t="str">
            <v xml:space="preserve">4C x </v>
          </cell>
          <cell r="C63">
            <v>185</v>
          </cell>
          <cell r="E63">
            <v>432.9</v>
          </cell>
          <cell r="I63">
            <v>0.128</v>
          </cell>
          <cell r="J63">
            <v>7.1999999999999995E-2</v>
          </cell>
          <cell r="K63">
            <v>9.614530459215552E-2</v>
          </cell>
          <cell r="L63">
            <v>0.14560000000000001</v>
          </cell>
          <cell r="M63">
            <v>49.7</v>
          </cell>
          <cell r="N63">
            <v>7.6</v>
          </cell>
          <cell r="O63">
            <v>71.000000000000014</v>
          </cell>
          <cell r="P63">
            <v>82</v>
          </cell>
        </row>
        <row r="64">
          <cell r="A64" t="str">
            <v>1U4C240</v>
          </cell>
          <cell r="B64" t="str">
            <v xml:space="preserve">4C x </v>
          </cell>
          <cell r="C64">
            <v>240</v>
          </cell>
          <cell r="E64">
            <v>514.79999999999995</v>
          </cell>
          <cell r="I64">
            <v>9.8900000000000002E-2</v>
          </cell>
          <cell r="J64">
            <v>7.0999999999999994E-2</v>
          </cell>
          <cell r="K64">
            <v>8.934550869504225E-2</v>
          </cell>
          <cell r="L64">
            <v>0.12171999999999999</v>
          </cell>
          <cell r="M64">
            <v>54.8</v>
          </cell>
          <cell r="N64">
            <v>9.73</v>
          </cell>
          <cell r="O64">
            <v>78.285714285714292</v>
          </cell>
          <cell r="P64">
            <v>82</v>
          </cell>
        </row>
        <row r="65">
          <cell r="A65" t="str">
            <v>1U4C300</v>
          </cell>
          <cell r="B65" t="str">
            <v xml:space="preserve">4C x </v>
          </cell>
          <cell r="C65">
            <v>300</v>
          </cell>
          <cell r="E65">
            <v>583.70000000000005</v>
          </cell>
          <cell r="I65">
            <v>8.0199999999999994E-2</v>
          </cell>
          <cell r="J65">
            <v>7.0000000000000007E-2</v>
          </cell>
          <cell r="K65">
            <v>8.4625712797928992E-2</v>
          </cell>
          <cell r="L65">
            <v>0.10615999999999999</v>
          </cell>
          <cell r="M65">
            <v>54.8</v>
          </cell>
          <cell r="N65">
            <v>12.2</v>
          </cell>
          <cell r="O65">
            <v>78.285714285714292</v>
          </cell>
          <cell r="P65">
            <v>82</v>
          </cell>
        </row>
        <row r="66">
          <cell r="A66" t="str">
            <v>1U4C400</v>
          </cell>
          <cell r="B66" t="str">
            <v xml:space="preserve">4C x </v>
          </cell>
          <cell r="C66">
            <v>400</v>
          </cell>
          <cell r="E66">
            <v>674.7</v>
          </cell>
          <cell r="I66">
            <v>6.4500000000000002E-2</v>
          </cell>
          <cell r="J66">
            <v>7.0000000000000007E-2</v>
          </cell>
          <cell r="K66">
            <v>8.1485712797928989E-2</v>
          </cell>
          <cell r="L66">
            <v>9.3600000000000003E-2</v>
          </cell>
          <cell r="M66">
            <v>68</v>
          </cell>
          <cell r="N66">
            <v>15.7</v>
          </cell>
          <cell r="O66">
            <v>97.142857142857153</v>
          </cell>
          <cell r="P66">
            <v>104</v>
          </cell>
        </row>
        <row r="67">
          <cell r="A67" t="str">
            <v>B.  8.7/15KV (Um 17.5KV), XLPE INSULATION &amp; PVC OUTHER SHEATH</v>
          </cell>
        </row>
        <row r="68">
          <cell r="E68" t="str">
            <v>AC</v>
          </cell>
          <cell r="G68" t="str">
            <v>AC</v>
          </cell>
        </row>
        <row r="69">
          <cell r="E69" t="str">
            <v>flat</v>
          </cell>
          <cell r="G69" t="str">
            <v>flat</v>
          </cell>
        </row>
        <row r="70">
          <cell r="A70" t="str">
            <v>15U3C120</v>
          </cell>
          <cell r="B70" t="str">
            <v xml:space="preserve">3C x </v>
          </cell>
          <cell r="C70">
            <v>120</v>
          </cell>
          <cell r="E70">
            <v>357.5</v>
          </cell>
          <cell r="I70">
            <v>0.19600000000000001</v>
          </cell>
          <cell r="J70">
            <v>0.10199999999999999</v>
          </cell>
          <cell r="K70">
            <v>0.13913918150555366</v>
          </cell>
          <cell r="L70">
            <v>0.16333031969121531</v>
          </cell>
          <cell r="M70">
            <v>63.4</v>
          </cell>
          <cell r="N70">
            <v>5.88</v>
          </cell>
          <cell r="O70">
            <v>90.571428571428569</v>
          </cell>
          <cell r="P70">
            <v>104</v>
          </cell>
        </row>
        <row r="71">
          <cell r="A71" t="str">
            <v>15U3C150</v>
          </cell>
          <cell r="B71" t="str">
            <v xml:space="preserve">3C x </v>
          </cell>
          <cell r="C71">
            <v>150</v>
          </cell>
          <cell r="E71">
            <v>405.6</v>
          </cell>
          <cell r="I71">
            <v>0.159</v>
          </cell>
          <cell r="J71">
            <v>9.9000000000000005E-2</v>
          </cell>
          <cell r="K71">
            <v>0.12879979381421386</v>
          </cell>
          <cell r="L71">
            <v>0.15256717245379842</v>
          </cell>
          <cell r="M71">
            <v>66.599999999999994</v>
          </cell>
          <cell r="N71">
            <v>6.88</v>
          </cell>
          <cell r="O71">
            <v>95.142857142857139</v>
          </cell>
          <cell r="P71">
            <v>104</v>
          </cell>
        </row>
        <row r="72">
          <cell r="A72" t="str">
            <v>15U3C185</v>
          </cell>
          <cell r="B72" t="str">
            <v xml:space="preserve">3C x </v>
          </cell>
          <cell r="C72">
            <v>185</v>
          </cell>
          <cell r="E72">
            <v>461.5</v>
          </cell>
          <cell r="I72">
            <v>0.127</v>
          </cell>
          <cell r="J72">
            <v>9.6000000000000002E-2</v>
          </cell>
          <cell r="K72">
            <v>0.11946040612287405</v>
          </cell>
          <cell r="L72">
            <v>0.14275796441779848</v>
          </cell>
          <cell r="M72">
            <v>70.2</v>
          </cell>
          <cell r="N72">
            <v>8.0299999999999994</v>
          </cell>
          <cell r="O72">
            <v>100.28571428571429</v>
          </cell>
          <cell r="P72">
            <v>104</v>
          </cell>
        </row>
        <row r="73">
          <cell r="A73" t="str">
            <v>15U3C240</v>
          </cell>
          <cell r="B73" t="str">
            <v xml:space="preserve">3C x </v>
          </cell>
          <cell r="C73">
            <v>240</v>
          </cell>
          <cell r="E73">
            <v>539.5</v>
          </cell>
          <cell r="I73">
            <v>9.7000000000000003E-2</v>
          </cell>
          <cell r="J73">
            <v>9.1999999999999998E-2</v>
          </cell>
          <cell r="K73">
            <v>0.10954122253442095</v>
          </cell>
          <cell r="L73">
            <v>0.13209566634672143</v>
          </cell>
          <cell r="M73">
            <v>76</v>
          </cell>
          <cell r="N73">
            <v>9.93</v>
          </cell>
          <cell r="O73">
            <v>108.57142857142858</v>
          </cell>
          <cell r="P73">
            <v>150</v>
          </cell>
        </row>
        <row r="74">
          <cell r="A74" t="str">
            <v>15U3C300</v>
          </cell>
          <cell r="B74" t="str">
            <v xml:space="preserve">3C x </v>
          </cell>
          <cell r="C74">
            <v>300</v>
          </cell>
          <cell r="E74">
            <v>610</v>
          </cell>
          <cell r="I74">
            <v>7.7799999999999994E-2</v>
          </cell>
          <cell r="J74">
            <v>0.09</v>
          </cell>
          <cell r="K74">
            <v>0.10374163074019441</v>
          </cell>
          <cell r="L74">
            <v>0.12596320838199271</v>
          </cell>
          <cell r="M74">
            <v>80.599999999999994</v>
          </cell>
          <cell r="N74">
            <v>11.84</v>
          </cell>
          <cell r="O74">
            <v>115.14285714285714</v>
          </cell>
          <cell r="P74">
            <v>150</v>
          </cell>
        </row>
        <row r="75">
          <cell r="A75" t="str">
            <v>15U3C400</v>
          </cell>
          <cell r="B75" t="str">
            <v xml:space="preserve">3C x </v>
          </cell>
          <cell r="C75">
            <v>400</v>
          </cell>
          <cell r="E75">
            <v>689</v>
          </cell>
          <cell r="I75">
            <v>6.1400000000000003E-2</v>
          </cell>
          <cell r="J75">
            <v>8.5999999999999993E-2</v>
          </cell>
          <cell r="K75">
            <v>9.6542447151741317E-2</v>
          </cell>
          <cell r="L75">
            <v>0.11789562493876979</v>
          </cell>
          <cell r="M75">
            <v>87.4</v>
          </cell>
          <cell r="N75">
            <v>14.8</v>
          </cell>
          <cell r="O75">
            <v>124.85714285714288</v>
          </cell>
          <cell r="P75">
            <v>150</v>
          </cell>
        </row>
        <row r="77">
          <cell r="A77" t="str">
            <v>NOTE)</v>
          </cell>
        </row>
        <row r="78">
          <cell r="A78" t="str">
            <v>A. CABLE I.D. : NN A NA NNN(R)</v>
          </cell>
        </row>
        <row r="79">
          <cell r="A79" t="str">
            <v xml:space="preserve">                           1    2   3     4</v>
          </cell>
        </row>
        <row r="81">
          <cell r="A81" t="str">
            <v xml:space="preserve">     - 1. NN : THE CABLE RATED r.m.s. POWER -FREQUENCY VOLTAGE BETWEEN PHASE CONDUCTORS IN A THREE-PHASE NETWORK.</v>
          </cell>
        </row>
        <row r="82">
          <cell r="A82" t="str">
            <v xml:space="preserve">                   (ex. 1, 10, 15, 20, 30….) </v>
          </cell>
        </row>
        <row r="84">
          <cell r="A84" t="str">
            <v xml:space="preserve">     - 2. A : THE TYPE OF ARMOUR (ex. A : ARMOURED CABLE, U : UNARMOURED CABLE)</v>
          </cell>
        </row>
        <row r="86">
          <cell r="A86" t="str">
            <v xml:space="preserve">     - 3. NA : THE NUMBER OF CORE (ex. 1C, 2C, 3C, 4C, 5C)</v>
          </cell>
        </row>
        <row r="88">
          <cell r="A88" t="str">
            <v xml:space="preserve">     - 4. NNN(R) : THE CROSS-SECTION OF CABLE (ex. 2.5, 4, 6, 10, 16…)</v>
          </cell>
        </row>
        <row r="89">
          <cell r="A89" t="str">
            <v xml:space="preserve">                          THE LETTER IN THE BRACKET STANDS FOR A REDUCED NEUTRAL CONDUCTOR, PE OR PEN CONDUCTOR.</v>
          </cell>
        </row>
        <row r="91">
          <cell r="A91" t="str">
            <v xml:space="preserve">B. REACTANCE : FOR SINGLE-CORE CABLE, THE VALUE SHALL BE GIVEN WITH TREFOIL FORMATION. 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Costs - flat file (2)"/>
      <sheetName val="Sheet3"/>
      <sheetName val="Direct Costs - flat fil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x"/>
      <sheetName val="Sheet1"/>
      <sheetName val="WBS"/>
      <sheetName val="WBS (2)"/>
      <sheetName val="WBS (3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4">
          <cell r="B4" t="str">
            <v>A</v>
          </cell>
          <cell r="C4" t="str">
            <v>Passenger Terminal Complex</v>
          </cell>
          <cell r="E4" t="str">
            <v>000</v>
          </cell>
          <cell r="F4" t="str">
            <v>GENERAL SITEWORK</v>
          </cell>
        </row>
        <row r="5">
          <cell r="B5" t="str">
            <v>B</v>
          </cell>
          <cell r="C5" t="str">
            <v>Amiri Terminal Complex</v>
          </cell>
          <cell r="E5" t="str">
            <v>010</v>
          </cell>
          <cell r="F5" t="str">
            <v>Site Development</v>
          </cell>
        </row>
        <row r="6">
          <cell r="B6" t="str">
            <v>C</v>
          </cell>
          <cell r="C6" t="str">
            <v>Support Facilities</v>
          </cell>
          <cell r="E6" t="str">
            <v>020</v>
          </cell>
          <cell r="F6" t="str">
            <v>Environmental Mitigation</v>
          </cell>
        </row>
        <row r="7">
          <cell r="B7" t="str">
            <v>D</v>
          </cell>
          <cell r="C7" t="str">
            <v>Airfield Facilities</v>
          </cell>
          <cell r="E7" t="str">
            <v>021</v>
          </cell>
          <cell r="F7" t="str">
            <v>Storm Water Management</v>
          </cell>
        </row>
        <row r="8">
          <cell r="B8" t="str">
            <v>E</v>
          </cell>
          <cell r="C8" t="str">
            <v>Site Infrastructure</v>
          </cell>
          <cell r="E8" t="str">
            <v>050</v>
          </cell>
          <cell r="F8" t="str">
            <v>Landscaping</v>
          </cell>
        </row>
        <row r="9">
          <cell r="B9" t="str">
            <v>F</v>
          </cell>
          <cell r="C9" t="str">
            <v>Site Development</v>
          </cell>
          <cell r="E9" t="str">
            <v>051</v>
          </cell>
          <cell r="F9" t="str">
            <v>Landscaping</v>
          </cell>
        </row>
        <row r="10">
          <cell r="B10" t="str">
            <v>X</v>
          </cell>
          <cell r="C10" t="str">
            <v>Airport-Wide Development</v>
          </cell>
          <cell r="E10" t="str">
            <v>080</v>
          </cell>
          <cell r="F10" t="str">
            <v>Land/Right of Way Acquisition</v>
          </cell>
        </row>
        <row r="11">
          <cell r="E11" t="str">
            <v>090</v>
          </cell>
          <cell r="F11" t="str">
            <v>Other</v>
          </cell>
        </row>
        <row r="12">
          <cell r="E12" t="str">
            <v>095</v>
          </cell>
          <cell r="F12" t="str">
            <v>Special sitework</v>
          </cell>
        </row>
        <row r="13">
          <cell r="B13" t="str">
            <v>A1100</v>
          </cell>
          <cell r="C13" t="str">
            <v>Terminal building</v>
          </cell>
          <cell r="E13" t="str">
            <v>100</v>
          </cell>
          <cell r="F13" t="str">
            <v>AVIATION AIRSIDE</v>
          </cell>
        </row>
        <row r="14">
          <cell r="B14" t="str">
            <v>A1200</v>
          </cell>
          <cell r="C14" t="str">
            <v>Central utility plant</v>
          </cell>
          <cell r="E14" t="str">
            <v>110</v>
          </cell>
          <cell r="F14" t="str">
            <v>Runway</v>
          </cell>
        </row>
        <row r="15">
          <cell r="B15" t="str">
            <v>A1300</v>
          </cell>
          <cell r="C15" t="str">
            <v>Public mosque</v>
          </cell>
          <cell r="E15" t="str">
            <v>111</v>
          </cell>
          <cell r="F15" t="str">
            <v>Runway</v>
          </cell>
        </row>
        <row r="16">
          <cell r="B16" t="str">
            <v>A1400</v>
          </cell>
          <cell r="C16" t="str">
            <v>Parking structure</v>
          </cell>
          <cell r="E16" t="str">
            <v>115</v>
          </cell>
          <cell r="F16" t="str">
            <v>Runway Bridge</v>
          </cell>
        </row>
        <row r="17">
          <cell r="B17" t="str">
            <v>A1500</v>
          </cell>
          <cell r="C17" t="str">
            <v>Terminal frontage road/site improvements</v>
          </cell>
          <cell r="E17" t="str">
            <v>120</v>
          </cell>
          <cell r="F17" t="str">
            <v>Taxiway System</v>
          </cell>
        </row>
        <row r="18">
          <cell r="B18" t="str">
            <v>B1100</v>
          </cell>
          <cell r="C18" t="str">
            <v>Amiri / V.V.I.P. pavilion</v>
          </cell>
          <cell r="E18" t="str">
            <v>121</v>
          </cell>
          <cell r="F18" t="str">
            <v>Taxiway</v>
          </cell>
        </row>
        <row r="19">
          <cell r="B19" t="str">
            <v>B1200</v>
          </cell>
          <cell r="C19" t="str">
            <v>Amiri hangars</v>
          </cell>
          <cell r="E19" t="str">
            <v>125</v>
          </cell>
          <cell r="F19" t="str">
            <v>Taxiway Bridge</v>
          </cell>
        </row>
        <row r="20">
          <cell r="B20" t="str">
            <v>B1300</v>
          </cell>
          <cell r="C20" t="str">
            <v>Amiri area site improvements</v>
          </cell>
          <cell r="E20" t="str">
            <v>130</v>
          </cell>
          <cell r="F20" t="str">
            <v>Apron/Hold Pad</v>
          </cell>
        </row>
        <row r="21">
          <cell r="B21" t="str">
            <v>C1100</v>
          </cell>
          <cell r="C21" t="str">
            <v>Cargo terminal</v>
          </cell>
          <cell r="E21" t="str">
            <v>131</v>
          </cell>
          <cell r="F21" t="str">
            <v>Apron</v>
          </cell>
        </row>
        <row r="22">
          <cell r="B22" t="str">
            <v>C1200</v>
          </cell>
          <cell r="C22" t="str">
            <v>Mail terminal</v>
          </cell>
          <cell r="E22" t="str">
            <v>132</v>
          </cell>
          <cell r="F22" t="str">
            <v>Hold Pad</v>
          </cell>
        </row>
        <row r="23">
          <cell r="B23" t="str">
            <v>C1300</v>
          </cell>
          <cell r="C23" t="str">
            <v>Cargo agents building</v>
          </cell>
          <cell r="E23" t="str">
            <v>140</v>
          </cell>
          <cell r="F23" t="str">
            <v>Deicing Pad</v>
          </cell>
        </row>
        <row r="24">
          <cell r="B24" t="str">
            <v>C1300</v>
          </cell>
          <cell r="C24" t="str">
            <v>Cargo agents building</v>
          </cell>
          <cell r="E24" t="str">
            <v>141</v>
          </cell>
          <cell r="F24" t="str">
            <v>Deicing Pad</v>
          </cell>
        </row>
        <row r="25">
          <cell r="B25" t="str">
            <v>C1300</v>
          </cell>
          <cell r="C25" t="str">
            <v>Cargo agents building</v>
          </cell>
          <cell r="E25" t="str">
            <v>160</v>
          </cell>
          <cell r="F25" t="str">
            <v>Other Usage Areas</v>
          </cell>
        </row>
        <row r="26">
          <cell r="B26" t="str">
            <v>C1400</v>
          </cell>
          <cell r="C26" t="str">
            <v>Courier terminal</v>
          </cell>
          <cell r="E26" t="str">
            <v>161</v>
          </cell>
          <cell r="F26" t="str">
            <v>Shuttle Bus Ramp</v>
          </cell>
        </row>
        <row r="27">
          <cell r="B27" t="str">
            <v>C2100</v>
          </cell>
          <cell r="C27" t="str">
            <v>Aircraft maintenance hangar</v>
          </cell>
          <cell r="E27" t="str">
            <v>180</v>
          </cell>
          <cell r="F27" t="str">
            <v>Common Areas</v>
          </cell>
        </row>
        <row r="28">
          <cell r="B28" t="str">
            <v>C2200</v>
          </cell>
          <cell r="C28" t="str">
            <v>Airline engineering facility</v>
          </cell>
          <cell r="E28" t="str">
            <v>181</v>
          </cell>
          <cell r="F28" t="str">
            <v>Open Green Space</v>
          </cell>
        </row>
        <row r="29">
          <cell r="B29" t="str">
            <v>C3100</v>
          </cell>
          <cell r="C29" t="str">
            <v>ATC tower</v>
          </cell>
          <cell r="E29" t="str">
            <v>182</v>
          </cell>
          <cell r="F29" t="str">
            <v>Airfield Lighting System</v>
          </cell>
        </row>
        <row r="30">
          <cell r="B30" t="str">
            <v>C3200</v>
          </cell>
          <cell r="C30" t="str">
            <v>Main fire station</v>
          </cell>
          <cell r="E30" t="str">
            <v>183</v>
          </cell>
          <cell r="F30" t="str">
            <v>Airfield Drainage System</v>
          </cell>
        </row>
        <row r="31">
          <cell r="B31" t="str">
            <v>C3300</v>
          </cell>
          <cell r="C31" t="str">
            <v>Satellite fire station</v>
          </cell>
          <cell r="E31" t="str">
            <v>190</v>
          </cell>
          <cell r="F31" t="str">
            <v>Other</v>
          </cell>
        </row>
        <row r="32">
          <cell r="B32" t="str">
            <v>C3400</v>
          </cell>
          <cell r="C32" t="str">
            <v>Fire training facility</v>
          </cell>
          <cell r="E32" t="str">
            <v>200</v>
          </cell>
          <cell r="F32" t="str">
            <v>FACILITIES/BUILDINGS</v>
          </cell>
        </row>
        <row r="33">
          <cell r="B33" t="str">
            <v>C3500</v>
          </cell>
          <cell r="C33" t="str">
            <v>Sea rescue station - north</v>
          </cell>
          <cell r="E33" t="str">
            <v>210</v>
          </cell>
          <cell r="F33" t="str">
            <v>Airport Terminal</v>
          </cell>
        </row>
        <row r="34">
          <cell r="B34" t="str">
            <v>C3600</v>
          </cell>
          <cell r="C34" t="str">
            <v>Sea rescue station - south</v>
          </cell>
          <cell r="E34" t="str">
            <v>211</v>
          </cell>
          <cell r="F34" t="str">
            <v>Terminal Building</v>
          </cell>
        </row>
        <row r="35">
          <cell r="B35" t="str">
            <v>C3700</v>
          </cell>
          <cell r="C35" t="str">
            <v>Meteorological facilities</v>
          </cell>
          <cell r="E35" t="str">
            <v>212</v>
          </cell>
          <cell r="F35" t="str">
            <v>Concourse/Hold Area</v>
          </cell>
        </row>
        <row r="36">
          <cell r="B36" t="str">
            <v>C3800</v>
          </cell>
          <cell r="C36" t="str">
            <v>Main midfield security checkpoint</v>
          </cell>
          <cell r="E36" t="str">
            <v>213</v>
          </cell>
          <cell r="F36" t="str">
            <v>Commuter</v>
          </cell>
        </row>
        <row r="37">
          <cell r="B37" t="str">
            <v>C3900</v>
          </cell>
          <cell r="C37" t="str">
            <v>Radio transmitter station</v>
          </cell>
          <cell r="E37" t="str">
            <v>215</v>
          </cell>
          <cell r="F37" t="str">
            <v>Control tower</v>
          </cell>
        </row>
        <row r="38">
          <cell r="B38" t="str">
            <v>C4100</v>
          </cell>
          <cell r="C38" t="str">
            <v>Radio receiver station</v>
          </cell>
          <cell r="E38" t="str">
            <v>216</v>
          </cell>
          <cell r="F38" t="str">
            <v>Air Traffic Control (ATC) Facilities</v>
          </cell>
        </row>
        <row r="39">
          <cell r="B39" t="str">
            <v>C4200</v>
          </cell>
          <cell r="C39" t="str">
            <v>Airport administration facility</v>
          </cell>
          <cell r="E39" t="str">
            <v>218</v>
          </cell>
          <cell r="F39" t="str">
            <v>Retail/Restaurant/Commercial/Office</v>
          </cell>
        </row>
        <row r="40">
          <cell r="B40" t="str">
            <v>C4300</v>
          </cell>
          <cell r="C40" t="str">
            <v>Facilities maintenance facility</v>
          </cell>
          <cell r="E40" t="str">
            <v>219</v>
          </cell>
          <cell r="F40" t="str">
            <v>Other</v>
          </cell>
        </row>
        <row r="41">
          <cell r="B41" t="str">
            <v>C4400</v>
          </cell>
          <cell r="C41" t="str">
            <v>Employee mosque</v>
          </cell>
          <cell r="E41" t="str">
            <v>21A</v>
          </cell>
          <cell r="F41" t="str">
            <v>Bridge</v>
          </cell>
        </row>
        <row r="42">
          <cell r="B42" t="str">
            <v>C4500</v>
          </cell>
          <cell r="C42" t="str">
            <v>Employee canteen</v>
          </cell>
          <cell r="E42" t="str">
            <v>220</v>
          </cell>
          <cell r="F42" t="str">
            <v>Airport Airside</v>
          </cell>
        </row>
        <row r="43">
          <cell r="B43" t="str">
            <v>C4600</v>
          </cell>
          <cell r="C43" t="str">
            <v>Medical centre</v>
          </cell>
          <cell r="E43" t="str">
            <v>221</v>
          </cell>
          <cell r="F43" t="str">
            <v>Hangar</v>
          </cell>
        </row>
        <row r="44">
          <cell r="B44" t="str">
            <v>C4700</v>
          </cell>
          <cell r="C44" t="str">
            <v>General aviation terminal (GA)</v>
          </cell>
          <cell r="E44" t="str">
            <v>222</v>
          </cell>
          <cell r="F44" t="str">
            <v>Maintenance Facility</v>
          </cell>
        </row>
        <row r="45">
          <cell r="B45" t="str">
            <v>C4800</v>
          </cell>
          <cell r="C45" t="str">
            <v>GSE maintenance facility</v>
          </cell>
          <cell r="E45" t="str">
            <v>223</v>
          </cell>
          <cell r="F45" t="str">
            <v>Airport Rescue and Fire Fighting</v>
          </cell>
        </row>
        <row r="46">
          <cell r="B46" t="str">
            <v>C4900</v>
          </cell>
          <cell r="C46" t="str">
            <v>Catering facility</v>
          </cell>
          <cell r="E46" t="str">
            <v>224</v>
          </cell>
          <cell r="F46" t="str">
            <v>Refueling Facilities</v>
          </cell>
        </row>
        <row r="47">
          <cell r="B47" t="str">
            <v>C5100</v>
          </cell>
          <cell r="C47" t="str">
            <v>Fuel farm</v>
          </cell>
          <cell r="E47" t="str">
            <v>225</v>
          </cell>
          <cell r="F47" t="str">
            <v>Deicing Facility</v>
          </cell>
        </row>
        <row r="48">
          <cell r="B48" t="str">
            <v>C5200</v>
          </cell>
          <cell r="C48" t="str">
            <v>Fuel hydrant system</v>
          </cell>
          <cell r="E48" t="str">
            <v>226</v>
          </cell>
          <cell r="F48" t="str">
            <v>Trash Handling Facility</v>
          </cell>
        </row>
        <row r="49">
          <cell r="B49" t="str">
            <v>C5300</v>
          </cell>
          <cell r="C49" t="str">
            <v>Jet fuel loading station</v>
          </cell>
          <cell r="E49" t="str">
            <v>227</v>
          </cell>
          <cell r="F49" t="str">
            <v>Sanitary Waste Disposal</v>
          </cell>
        </row>
        <row r="50">
          <cell r="B50" t="str">
            <v>C5400</v>
          </cell>
          <cell r="C50" t="str">
            <v>GSE fuel station</v>
          </cell>
          <cell r="E50" t="str">
            <v>230</v>
          </cell>
          <cell r="F50" t="str">
            <v>Rail</v>
          </cell>
        </row>
        <row r="51">
          <cell r="B51" t="str">
            <v>C5500</v>
          </cell>
          <cell r="C51" t="str">
            <v>Triturator</v>
          </cell>
          <cell r="E51" t="str">
            <v>231</v>
          </cell>
          <cell r="F51" t="str">
            <v>Train Station</v>
          </cell>
        </row>
        <row r="52">
          <cell r="B52" t="str">
            <v>D1100</v>
          </cell>
          <cell r="C52" t="str">
            <v>East runway/taxiway system</v>
          </cell>
          <cell r="E52" t="str">
            <v>232</v>
          </cell>
          <cell r="F52" t="str">
            <v>Transit System Station</v>
          </cell>
        </row>
        <row r="53">
          <cell r="B53" t="str">
            <v>D1200</v>
          </cell>
          <cell r="C53" t="str">
            <v>West runway/taxiway system</v>
          </cell>
          <cell r="E53" t="str">
            <v>233</v>
          </cell>
          <cell r="F53" t="str">
            <v>Airport Transit System (ATS) Station</v>
          </cell>
        </row>
        <row r="54">
          <cell r="B54" t="str">
            <v>D1300</v>
          </cell>
          <cell r="C54" t="str">
            <v>Passenger terminal apron/taxilanes</v>
          </cell>
          <cell r="E54" t="str">
            <v>235</v>
          </cell>
          <cell r="F54" t="str">
            <v>Maintenance Facility</v>
          </cell>
        </row>
        <row r="55">
          <cell r="B55" t="str">
            <v>D1400</v>
          </cell>
          <cell r="C55" t="str">
            <v>Other aprons</v>
          </cell>
          <cell r="E55" t="str">
            <v>240</v>
          </cell>
          <cell r="F55" t="str">
            <v>Commercial/Office</v>
          </cell>
        </row>
        <row r="56">
          <cell r="B56" t="str">
            <v>D1500</v>
          </cell>
          <cell r="C56" t="str">
            <v>Airfield lighting</v>
          </cell>
          <cell r="E56" t="str">
            <v>241</v>
          </cell>
          <cell r="F56" t="str">
            <v>Office</v>
          </cell>
        </row>
        <row r="57">
          <cell r="B57" t="str">
            <v>D1600</v>
          </cell>
          <cell r="C57" t="str">
            <v>Instrument Landing Systems (ILS)</v>
          </cell>
          <cell r="E57" t="str">
            <v>242</v>
          </cell>
          <cell r="F57" t="str">
            <v>Retail/Commercial</v>
          </cell>
        </row>
        <row r="58">
          <cell r="B58" t="str">
            <v>D1700</v>
          </cell>
          <cell r="C58" t="str">
            <v>Airport Surveillance Radar (ASR)</v>
          </cell>
          <cell r="E58" t="str">
            <v>243</v>
          </cell>
          <cell r="F58" t="str">
            <v>Hotel &amp; Resorts</v>
          </cell>
        </row>
        <row r="59">
          <cell r="B59" t="str">
            <v>D1800</v>
          </cell>
          <cell r="C59" t="str">
            <v>VOR/DME</v>
          </cell>
          <cell r="E59" t="str">
            <v>244</v>
          </cell>
          <cell r="F59" t="str">
            <v>Restaurants</v>
          </cell>
        </row>
        <row r="60">
          <cell r="B60" t="str">
            <v>D1900</v>
          </cell>
          <cell r="C60" t="str">
            <v>Airside service and GSE roads</v>
          </cell>
          <cell r="E60" t="str">
            <v>245</v>
          </cell>
          <cell r="F60" t="str">
            <v>Catering/Canteen Facilities</v>
          </cell>
        </row>
        <row r="61">
          <cell r="B61" t="str">
            <v>D2100</v>
          </cell>
          <cell r="C61" t="str">
            <v>Perimeter security facilities</v>
          </cell>
          <cell r="E61" t="str">
            <v>248</v>
          </cell>
          <cell r="F61" t="str">
            <v>Cargo &amp; Mail Facilities</v>
          </cell>
        </row>
        <row r="62">
          <cell r="B62" t="str">
            <v>D2200</v>
          </cell>
          <cell r="C62" t="str">
            <v>Midfield area drainage facilities</v>
          </cell>
          <cell r="E62" t="str">
            <v>250</v>
          </cell>
          <cell r="F62" t="str">
            <v>Additional Commercial/Office</v>
          </cell>
        </row>
        <row r="63">
          <cell r="B63" t="str">
            <v>D2300</v>
          </cell>
          <cell r="C63" t="str">
            <v>West area drainage facilities</v>
          </cell>
          <cell r="E63" t="str">
            <v>251</v>
          </cell>
          <cell r="F63" t="str">
            <v>Parking Structure</v>
          </cell>
        </row>
        <row r="64">
          <cell r="B64" t="str">
            <v>E1100</v>
          </cell>
          <cell r="C64" t="str">
            <v>Terminal area access system</v>
          </cell>
          <cell r="E64" t="str">
            <v>252</v>
          </cell>
          <cell r="F64" t="str">
            <v>Rental Car Facility</v>
          </cell>
        </row>
        <row r="65">
          <cell r="B65" t="str">
            <v>E1200</v>
          </cell>
          <cell r="C65" t="str">
            <v>Commercial area access system</v>
          </cell>
          <cell r="E65" t="str">
            <v>253</v>
          </cell>
          <cell r="F65" t="str">
            <v>Fueling Facility</v>
          </cell>
        </row>
        <row r="66">
          <cell r="B66" t="str">
            <v>E1300</v>
          </cell>
          <cell r="C66" t="str">
            <v>Service area access system</v>
          </cell>
          <cell r="E66" t="str">
            <v>254</v>
          </cell>
          <cell r="F66" t="str">
            <v>Car Wash</v>
          </cell>
        </row>
        <row r="67">
          <cell r="B67" t="str">
            <v>E1400</v>
          </cell>
          <cell r="C67" t="str">
            <v>Road Landscaping</v>
          </cell>
          <cell r="E67" t="str">
            <v>260</v>
          </cell>
          <cell r="F67" t="str">
            <v>Institutional/Government</v>
          </cell>
        </row>
        <row r="68">
          <cell r="B68" t="str">
            <v>E2100</v>
          </cell>
          <cell r="C68" t="str">
            <v>Power distribution system</v>
          </cell>
          <cell r="E68" t="str">
            <v>261</v>
          </cell>
          <cell r="F68" t="str">
            <v>Educational Facility</v>
          </cell>
        </row>
        <row r="69">
          <cell r="B69" t="str">
            <v>E2200</v>
          </cell>
          <cell r="C69" t="str">
            <v>Water distribution system</v>
          </cell>
          <cell r="E69" t="str">
            <v>262</v>
          </cell>
          <cell r="F69" t="str">
            <v>Medical Facility</v>
          </cell>
        </row>
        <row r="70">
          <cell r="B70" t="str">
            <v>E2300</v>
          </cell>
          <cell r="C70" t="str">
            <v>Wastewater collection system</v>
          </cell>
          <cell r="E70" t="str">
            <v>263</v>
          </cell>
          <cell r="F70" t="str">
            <v>Convention Facility</v>
          </cell>
        </row>
        <row r="71">
          <cell r="B71" t="str">
            <v>E2400</v>
          </cell>
          <cell r="C71" t="str">
            <v>Irrigation water system</v>
          </cell>
          <cell r="E71" t="str">
            <v>266</v>
          </cell>
          <cell r="F71" t="str">
            <v>Government Facility</v>
          </cell>
        </row>
        <row r="72">
          <cell r="B72" t="str">
            <v>E2500</v>
          </cell>
          <cell r="C72" t="str">
            <v>Wastewater treatment plant (WWTP)</v>
          </cell>
          <cell r="E72" t="str">
            <v>267</v>
          </cell>
          <cell r="F72" t="str">
            <v>General Aviation &amp; Govt Services</v>
          </cell>
        </row>
        <row r="73">
          <cell r="B73" t="str">
            <v>E2600</v>
          </cell>
          <cell r="C73" t="str">
            <v>Solid waste handling facility (SWHF)</v>
          </cell>
          <cell r="E73" t="str">
            <v>270</v>
          </cell>
          <cell r="F73" t="str">
            <v>Industrial</v>
          </cell>
        </row>
        <row r="74">
          <cell r="B74" t="str">
            <v>E2700</v>
          </cell>
          <cell r="C74" t="str">
            <v>Communications / special systems</v>
          </cell>
          <cell r="E74" t="str">
            <v>280</v>
          </cell>
          <cell r="F74" t="str">
            <v>Improved Open Areas</v>
          </cell>
        </row>
        <row r="75">
          <cell r="B75" t="str">
            <v>E2800</v>
          </cell>
          <cell r="C75" t="str">
            <v>Utility tunnel (midfield)</v>
          </cell>
          <cell r="E75" t="str">
            <v>281</v>
          </cell>
          <cell r="F75" t="str">
            <v>Plaza</v>
          </cell>
        </row>
        <row r="76">
          <cell r="B76" t="str">
            <v>F1100</v>
          </cell>
          <cell r="C76" t="str">
            <v>Site investigations</v>
          </cell>
          <cell r="E76" t="str">
            <v>283</v>
          </cell>
          <cell r="F76" t="str">
            <v>Platform</v>
          </cell>
        </row>
        <row r="77">
          <cell r="B77" t="str">
            <v>F1200</v>
          </cell>
          <cell r="C77" t="str">
            <v>Land reclamation</v>
          </cell>
          <cell r="E77" t="str">
            <v>286</v>
          </cell>
          <cell r="F77" t="str">
            <v>Stadium</v>
          </cell>
        </row>
        <row r="78">
          <cell r="B78" t="str">
            <v>F1300</v>
          </cell>
          <cell r="C78" t="str">
            <v>Dikes</v>
          </cell>
          <cell r="E78" t="str">
            <v>290</v>
          </cell>
          <cell r="F78" t="str">
            <v>Other</v>
          </cell>
        </row>
        <row r="79">
          <cell r="B79" t="str">
            <v>F1400</v>
          </cell>
          <cell r="C79" t="str">
            <v>Mass earthworks</v>
          </cell>
          <cell r="E79" t="str">
            <v>295</v>
          </cell>
          <cell r="F79" t="str">
            <v>Temporary Facilities</v>
          </cell>
        </row>
        <row r="80">
          <cell r="B80" t="str">
            <v>F1500</v>
          </cell>
          <cell r="C80" t="str">
            <v>Environmental study</v>
          </cell>
          <cell r="E80" t="str">
            <v>300</v>
          </cell>
          <cell r="F80" t="str">
            <v>RAILROAD</v>
          </cell>
        </row>
        <row r="81">
          <cell r="B81" t="str">
            <v>F1600</v>
          </cell>
          <cell r="C81" t="str">
            <v>Clearance of site and environs</v>
          </cell>
          <cell r="E81" t="str">
            <v>310</v>
          </cell>
          <cell r="F81" t="str">
            <v>Track work</v>
          </cell>
        </row>
        <row r="82">
          <cell r="B82" t="str">
            <v>X1100</v>
          </cell>
          <cell r="C82" t="str">
            <v>Site mobilization</v>
          </cell>
          <cell r="E82" t="str">
            <v>311</v>
          </cell>
          <cell r="F82" t="str">
            <v>Track</v>
          </cell>
        </row>
        <row r="83">
          <cell r="B83" t="str">
            <v>X1300</v>
          </cell>
          <cell r="C83" t="str">
            <v>Special studies</v>
          </cell>
          <cell r="E83" t="str">
            <v>315</v>
          </cell>
          <cell r="F83" t="str">
            <v>Temporary Track</v>
          </cell>
        </row>
        <row r="84">
          <cell r="B84" t="str">
            <v>X1700</v>
          </cell>
          <cell r="C84" t="str">
            <v>Insurances &amp; Other Costs</v>
          </cell>
          <cell r="E84" t="str">
            <v>320</v>
          </cell>
          <cell r="F84" t="str">
            <v>Elevated Structures</v>
          </cell>
        </row>
        <row r="85">
          <cell r="B85" t="str">
            <v>X1800</v>
          </cell>
          <cell r="C85" t="str">
            <v>Technical Services</v>
          </cell>
          <cell r="E85" t="str">
            <v>321</v>
          </cell>
          <cell r="F85" t="str">
            <v>Heavy Rail Bridge</v>
          </cell>
        </row>
        <row r="86">
          <cell r="B86" t="str">
            <v>X1900</v>
          </cell>
          <cell r="C86" t="str">
            <v>Contingency &amp; Escalation</v>
          </cell>
          <cell r="E86" t="str">
            <v>322</v>
          </cell>
          <cell r="F86" t="str">
            <v>Light Rail Bridge</v>
          </cell>
        </row>
        <row r="87">
          <cell r="E87" t="str">
            <v>326</v>
          </cell>
          <cell r="F87" t="str">
            <v>Airport Transit System (ATS) Guideway</v>
          </cell>
        </row>
        <row r="88">
          <cell r="E88" t="str">
            <v>330</v>
          </cell>
          <cell r="F88" t="str">
            <v>Tunnel</v>
          </cell>
        </row>
        <row r="89">
          <cell r="B89" t="str">
            <v>A1100</v>
          </cell>
          <cell r="C89" t="str">
            <v>Terminal building</v>
          </cell>
          <cell r="E89" t="str">
            <v>331</v>
          </cell>
          <cell r="F89" t="str">
            <v>Bored Tunnel</v>
          </cell>
        </row>
        <row r="90">
          <cell r="B90" t="str">
            <v>A1110</v>
          </cell>
          <cell r="C90" t="str">
            <v>Main terminal</v>
          </cell>
          <cell r="E90" t="str">
            <v>332</v>
          </cell>
          <cell r="F90" t="str">
            <v>Cut &amp; Cover Tunnel</v>
          </cell>
        </row>
        <row r="91">
          <cell r="B91" t="str">
            <v>A1120</v>
          </cell>
          <cell r="C91" t="str">
            <v>Concourse</v>
          </cell>
          <cell r="E91" t="str">
            <v>340</v>
          </cell>
          <cell r="F91" t="str">
            <v>Culvert</v>
          </cell>
        </row>
        <row r="92">
          <cell r="B92" t="str">
            <v>A1130</v>
          </cell>
          <cell r="C92" t="str">
            <v>Passenger terminal foundations</v>
          </cell>
          <cell r="E92" t="str">
            <v>390</v>
          </cell>
          <cell r="F92" t="str">
            <v>Other</v>
          </cell>
        </row>
        <row r="93">
          <cell r="B93" t="str">
            <v>A1140</v>
          </cell>
          <cell r="C93" t="str">
            <v>Baggage handling system</v>
          </cell>
          <cell r="E93" t="str">
            <v>400</v>
          </cell>
          <cell r="F93" t="str">
            <v>ROADWORK</v>
          </cell>
        </row>
        <row r="94">
          <cell r="B94" t="str">
            <v>A1150</v>
          </cell>
          <cell r="C94" t="str">
            <v>Specialty systems</v>
          </cell>
          <cell r="E94" t="str">
            <v>410</v>
          </cell>
          <cell r="F94" t="str">
            <v>Roadways/Highways</v>
          </cell>
        </row>
        <row r="95">
          <cell r="B95" t="str">
            <v>A1160</v>
          </cell>
          <cell r="C95" t="str">
            <v>Fixed gate equipment/loading bridges/floodlights</v>
          </cell>
          <cell r="E95" t="str">
            <v>411</v>
          </cell>
          <cell r="F95" t="str">
            <v>Access Road</v>
          </cell>
        </row>
        <row r="96">
          <cell r="B96" t="str">
            <v>A1170</v>
          </cell>
          <cell r="C96" t="str">
            <v>Pedestrian bridge</v>
          </cell>
          <cell r="E96" t="str">
            <v>412</v>
          </cell>
          <cell r="F96" t="str">
            <v>Curbside</v>
          </cell>
        </row>
        <row r="97">
          <cell r="B97" t="str">
            <v>A1200</v>
          </cell>
          <cell r="C97" t="str">
            <v>Central utility plant</v>
          </cell>
          <cell r="E97" t="str">
            <v>415</v>
          </cell>
          <cell r="F97" t="str">
            <v>Temporary Roadway</v>
          </cell>
        </row>
        <row r="98">
          <cell r="B98" t="str">
            <v>A1210</v>
          </cell>
          <cell r="C98" t="str">
            <v>Central plant building</v>
          </cell>
          <cell r="E98" t="str">
            <v>418</v>
          </cell>
          <cell r="F98" t="str">
            <v>Traffic Management System</v>
          </cell>
        </row>
        <row r="99">
          <cell r="B99" t="str">
            <v>A1220</v>
          </cell>
          <cell r="C99" t="str">
            <v>Central plant cooling equipment</v>
          </cell>
          <cell r="E99" t="str">
            <v>420</v>
          </cell>
          <cell r="F99" t="str">
            <v>Elevated Structures</v>
          </cell>
        </row>
        <row r="100">
          <cell r="B100" t="str">
            <v>A1230</v>
          </cell>
          <cell r="C100" t="str">
            <v>Central plant electrical equipment</v>
          </cell>
          <cell r="E100" t="str">
            <v>421</v>
          </cell>
          <cell r="F100" t="str">
            <v>Bridge</v>
          </cell>
        </row>
        <row r="101">
          <cell r="B101" t="str">
            <v>A1240</v>
          </cell>
          <cell r="C101" t="str">
            <v>Central plant site improvements</v>
          </cell>
          <cell r="E101" t="str">
            <v>422</v>
          </cell>
          <cell r="F101" t="str">
            <v>Elevated Roadway</v>
          </cell>
        </row>
        <row r="102">
          <cell r="B102" t="str">
            <v>A1250</v>
          </cell>
          <cell r="C102" t="str">
            <v>Utility tunnel</v>
          </cell>
          <cell r="E102" t="str">
            <v>426</v>
          </cell>
          <cell r="F102" t="str">
            <v>Pedestrian Bridge</v>
          </cell>
        </row>
        <row r="103">
          <cell r="B103" t="str">
            <v>A1300</v>
          </cell>
          <cell r="C103" t="str">
            <v>Public mosque</v>
          </cell>
          <cell r="E103" t="str">
            <v>428</v>
          </cell>
          <cell r="F103" t="str">
            <v>Temporary Bridge</v>
          </cell>
        </row>
        <row r="104">
          <cell r="B104" t="str">
            <v>A1310</v>
          </cell>
          <cell r="C104" t="str">
            <v>Public mosque building</v>
          </cell>
          <cell r="E104" t="str">
            <v>430</v>
          </cell>
          <cell r="F104" t="str">
            <v>Tunnel</v>
          </cell>
        </row>
        <row r="105">
          <cell r="B105" t="str">
            <v>A1320</v>
          </cell>
          <cell r="C105" t="str">
            <v>Public mosque site improvements</v>
          </cell>
          <cell r="E105" t="str">
            <v>431</v>
          </cell>
          <cell r="F105" t="str">
            <v>Bored Tunnel</v>
          </cell>
        </row>
        <row r="106">
          <cell r="B106" t="str">
            <v>A1400</v>
          </cell>
          <cell r="C106" t="str">
            <v>Parking structure</v>
          </cell>
          <cell r="E106" t="str">
            <v>432</v>
          </cell>
          <cell r="F106" t="str">
            <v>Cut &amp; Cover Tunnel</v>
          </cell>
        </row>
        <row r="107">
          <cell r="B107" t="str">
            <v>A1410</v>
          </cell>
          <cell r="C107" t="str">
            <v>Parking structure building</v>
          </cell>
          <cell r="E107" t="str">
            <v>440</v>
          </cell>
          <cell r="F107" t="str">
            <v>Culvert</v>
          </cell>
        </row>
        <row r="108">
          <cell r="B108" t="str">
            <v>A1420</v>
          </cell>
          <cell r="C108" t="str">
            <v>Parking structure specialty systems</v>
          </cell>
          <cell r="E108" t="str">
            <v>460</v>
          </cell>
          <cell r="F108" t="str">
            <v>Parking</v>
          </cell>
        </row>
        <row r="109">
          <cell r="B109" t="str">
            <v>A1500</v>
          </cell>
          <cell r="C109" t="str">
            <v>Terminal frontage road/site improvements</v>
          </cell>
          <cell r="E109" t="str">
            <v>461</v>
          </cell>
          <cell r="F109" t="str">
            <v>Parking Lots</v>
          </cell>
        </row>
        <row r="110">
          <cell r="B110" t="str">
            <v>A1510</v>
          </cell>
          <cell r="C110" t="str">
            <v>Elevated terminal frontage road</v>
          </cell>
          <cell r="E110" t="str">
            <v>490</v>
          </cell>
          <cell r="F110" t="str">
            <v>Other</v>
          </cell>
        </row>
        <row r="111">
          <cell r="B111" t="str">
            <v>A1520</v>
          </cell>
          <cell r="C111" t="str">
            <v>Passenger terminal area exterior signage</v>
          </cell>
          <cell r="E111" t="str">
            <v>500</v>
          </cell>
          <cell r="F111" t="str">
            <v>SPECIAL SYSTEMS</v>
          </cell>
        </row>
        <row r="112">
          <cell r="B112" t="str">
            <v>A1530</v>
          </cell>
          <cell r="C112" t="str">
            <v>Passenger terminal area landscaping</v>
          </cell>
          <cell r="E112" t="str">
            <v>510</v>
          </cell>
          <cell r="F112" t="str">
            <v>Airport</v>
          </cell>
        </row>
        <row r="113">
          <cell r="B113" t="str">
            <v>B1100</v>
          </cell>
          <cell r="C113" t="str">
            <v>Amiri / V.V.I.P. pavilion</v>
          </cell>
          <cell r="E113" t="str">
            <v>511</v>
          </cell>
          <cell r="F113" t="str">
            <v>Passenger Loading Bridge</v>
          </cell>
        </row>
        <row r="114">
          <cell r="B114" t="str">
            <v>B1200</v>
          </cell>
          <cell r="C114" t="str">
            <v>Amiri hangars</v>
          </cell>
          <cell r="E114" t="str">
            <v>512</v>
          </cell>
          <cell r="F114" t="str">
            <v>Baggage Handling Systems</v>
          </cell>
        </row>
        <row r="115">
          <cell r="B115" t="str">
            <v>B1300</v>
          </cell>
          <cell r="C115" t="str">
            <v>Amiri area site improvements</v>
          </cell>
          <cell r="E115" t="str">
            <v>513</v>
          </cell>
          <cell r="F115" t="str">
            <v>Baggage Screening and X-Ray Equipment</v>
          </cell>
        </row>
        <row r="116">
          <cell r="B116" t="str">
            <v>B1310</v>
          </cell>
          <cell r="C116" t="str">
            <v>Amiri area roads</v>
          </cell>
          <cell r="E116" t="str">
            <v>514</v>
          </cell>
          <cell r="F116" t="str">
            <v>Aircraft Docking System</v>
          </cell>
        </row>
        <row r="117">
          <cell r="B117" t="str">
            <v>B1320</v>
          </cell>
          <cell r="C117" t="str">
            <v>Amiri area parking</v>
          </cell>
          <cell r="E117" t="str">
            <v>516</v>
          </cell>
          <cell r="F117" t="str">
            <v>FIDS &amp; BIDS</v>
          </cell>
        </row>
        <row r="118">
          <cell r="B118" t="str">
            <v>B1330</v>
          </cell>
          <cell r="C118" t="str">
            <v>Amiri area landscaping</v>
          </cell>
          <cell r="E118" t="str">
            <v>518</v>
          </cell>
          <cell r="F118" t="str">
            <v>Ground Handling Services</v>
          </cell>
        </row>
        <row r="119">
          <cell r="B119" t="str">
            <v>B1340</v>
          </cell>
          <cell r="C119" t="str">
            <v>Amiri security checkpoint</v>
          </cell>
          <cell r="E119" t="str">
            <v>520</v>
          </cell>
          <cell r="F119" t="str">
            <v>Other Airport Systems</v>
          </cell>
        </row>
        <row r="120">
          <cell r="B120" t="str">
            <v>B1350</v>
          </cell>
          <cell r="C120" t="str">
            <v>Amiri apron floodlights</v>
          </cell>
          <cell r="E120" t="str">
            <v>521</v>
          </cell>
          <cell r="F120" t="str">
            <v>Air Traffic Control System</v>
          </cell>
        </row>
        <row r="121">
          <cell r="B121" t="str">
            <v>C1100</v>
          </cell>
          <cell r="C121" t="str">
            <v>Cargo terminal</v>
          </cell>
          <cell r="E121" t="str">
            <v>523</v>
          </cell>
          <cell r="F121" t="str">
            <v>Common User Terminal Equipment (CUTE)</v>
          </cell>
        </row>
        <row r="122">
          <cell r="B122" t="str">
            <v>C1110</v>
          </cell>
          <cell r="C122" t="str">
            <v>Cargo terminal building</v>
          </cell>
          <cell r="E122" t="str">
            <v>530</v>
          </cell>
          <cell r="F122" t="str">
            <v>Rail</v>
          </cell>
        </row>
        <row r="123">
          <cell r="B123" t="str">
            <v>C1120</v>
          </cell>
          <cell r="C123" t="str">
            <v>Cargo terminal equipment</v>
          </cell>
          <cell r="E123" t="str">
            <v>531</v>
          </cell>
          <cell r="F123" t="str">
            <v>Traction Power</v>
          </cell>
        </row>
        <row r="124">
          <cell r="B124" t="str">
            <v>C1130</v>
          </cell>
          <cell r="C124" t="str">
            <v>Cargo terminal security checkpoint</v>
          </cell>
          <cell r="E124" t="str">
            <v>532</v>
          </cell>
          <cell r="F124" t="str">
            <v>Overhead Catenary</v>
          </cell>
        </row>
        <row r="125">
          <cell r="B125" t="str">
            <v>C1140</v>
          </cell>
          <cell r="C125" t="str">
            <v>Cargo terminal site improvements</v>
          </cell>
          <cell r="E125" t="str">
            <v>533</v>
          </cell>
          <cell r="F125" t="str">
            <v>Variable Message Signs</v>
          </cell>
        </row>
        <row r="126">
          <cell r="B126" t="str">
            <v>C1150</v>
          </cell>
          <cell r="C126" t="str">
            <v>Cargo apron floodlights</v>
          </cell>
          <cell r="E126" t="str">
            <v>534</v>
          </cell>
          <cell r="F126" t="str">
            <v>Automatic Train Control (ATC)</v>
          </cell>
        </row>
        <row r="127">
          <cell r="B127" t="str">
            <v>C1200</v>
          </cell>
          <cell r="C127" t="str">
            <v>Mail terminal</v>
          </cell>
          <cell r="E127" t="str">
            <v>540</v>
          </cell>
          <cell r="F127" t="str">
            <v>Other Rail Systems</v>
          </cell>
        </row>
        <row r="128">
          <cell r="B128" t="str">
            <v>C1210</v>
          </cell>
          <cell r="C128" t="str">
            <v>Mail terminal building</v>
          </cell>
          <cell r="E128" t="str">
            <v>590</v>
          </cell>
          <cell r="F128" t="str">
            <v>Other</v>
          </cell>
        </row>
        <row r="129">
          <cell r="B129" t="str">
            <v>C1220</v>
          </cell>
          <cell r="C129" t="str">
            <v>Mail terminal equipment</v>
          </cell>
          <cell r="E129" t="str">
            <v>600</v>
          </cell>
          <cell r="F129" t="str">
            <v>SITE UTILITIES</v>
          </cell>
        </row>
        <row r="130">
          <cell r="B130" t="str">
            <v>C1230</v>
          </cell>
          <cell r="C130" t="str">
            <v>Mail terminal site improvements</v>
          </cell>
          <cell r="E130" t="str">
            <v>610</v>
          </cell>
          <cell r="F130" t="str">
            <v>Water</v>
          </cell>
        </row>
        <row r="131">
          <cell r="B131" t="str">
            <v>C1300</v>
          </cell>
          <cell r="C131" t="str">
            <v>Cargo agents building</v>
          </cell>
          <cell r="E131" t="str">
            <v>611</v>
          </cell>
          <cell r="F131" t="str">
            <v>Water Supply</v>
          </cell>
        </row>
        <row r="132">
          <cell r="B132" t="str">
            <v>C1310</v>
          </cell>
          <cell r="C132" t="str">
            <v>Cargo agent building</v>
          </cell>
          <cell r="E132" t="str">
            <v>612</v>
          </cell>
          <cell r="F132" t="str">
            <v>Hot/Chilled Water Supply</v>
          </cell>
        </row>
        <row r="133">
          <cell r="B133" t="str">
            <v>C1320</v>
          </cell>
          <cell r="C133" t="str">
            <v>Cargo agent site improvements</v>
          </cell>
          <cell r="E133" t="str">
            <v>613</v>
          </cell>
          <cell r="F133" t="str">
            <v>Water Storage System</v>
          </cell>
        </row>
        <row r="134">
          <cell r="B134" t="str">
            <v>C1400</v>
          </cell>
          <cell r="C134" t="str">
            <v>Courier terminal</v>
          </cell>
          <cell r="E134" t="str">
            <v>615</v>
          </cell>
          <cell r="F134" t="str">
            <v>Waste Water</v>
          </cell>
        </row>
        <row r="135">
          <cell r="B135" t="str">
            <v>C1410</v>
          </cell>
          <cell r="C135" t="str">
            <v>Courier terminal building</v>
          </cell>
          <cell r="E135" t="str">
            <v>616</v>
          </cell>
          <cell r="F135" t="str">
            <v>Storm Water</v>
          </cell>
        </row>
        <row r="136">
          <cell r="B136" t="str">
            <v>C1420</v>
          </cell>
          <cell r="C136" t="str">
            <v>Courier terminal equipment</v>
          </cell>
          <cell r="E136" t="str">
            <v>618</v>
          </cell>
          <cell r="F136" t="str">
            <v>Irrigation System</v>
          </cell>
        </row>
        <row r="137">
          <cell r="B137" t="str">
            <v>C1430</v>
          </cell>
          <cell r="C137" t="str">
            <v>Courier terminal site improvements</v>
          </cell>
          <cell r="E137" t="str">
            <v>620</v>
          </cell>
          <cell r="F137" t="str">
            <v>Electrical System</v>
          </cell>
        </row>
        <row r="138">
          <cell r="B138" t="str">
            <v>C1440</v>
          </cell>
          <cell r="C138" t="str">
            <v>Courier apron floodlights</v>
          </cell>
          <cell r="E138" t="str">
            <v>621</v>
          </cell>
          <cell r="F138" t="str">
            <v>Electrical Power</v>
          </cell>
        </row>
        <row r="139">
          <cell r="B139" t="str">
            <v>C2100</v>
          </cell>
          <cell r="C139" t="str">
            <v>Aircraft maintenance hangar</v>
          </cell>
          <cell r="E139" t="str">
            <v>622</v>
          </cell>
          <cell r="F139" t="str">
            <v>Electrical System - General</v>
          </cell>
        </row>
        <row r="140">
          <cell r="B140" t="str">
            <v>C2110</v>
          </cell>
          <cell r="C140" t="str">
            <v>Hangar building</v>
          </cell>
          <cell r="E140" t="str">
            <v>623</v>
          </cell>
          <cell r="F140" t="str">
            <v>Lighting</v>
          </cell>
        </row>
        <row r="141">
          <cell r="B141" t="str">
            <v>C2120</v>
          </cell>
          <cell r="C141" t="str">
            <v>Aircraft maintenance office building</v>
          </cell>
          <cell r="E141" t="str">
            <v>630</v>
          </cell>
          <cell r="F141" t="str">
            <v>Other Supply Systems</v>
          </cell>
        </row>
        <row r="142">
          <cell r="B142" t="str">
            <v>C2130</v>
          </cell>
          <cell r="C142" t="str">
            <v>Aircraft maintenance workshops</v>
          </cell>
          <cell r="E142" t="str">
            <v>631</v>
          </cell>
          <cell r="F142" t="str">
            <v>Gas Supply</v>
          </cell>
        </row>
        <row r="143">
          <cell r="B143" t="str">
            <v>C2140</v>
          </cell>
          <cell r="C143" t="str">
            <v>Aircraft maintenance site improvements</v>
          </cell>
          <cell r="E143" t="str">
            <v>632</v>
          </cell>
          <cell r="F143" t="str">
            <v>Fuel Distribution System</v>
          </cell>
        </row>
        <row r="144">
          <cell r="B144" t="str">
            <v>C2150</v>
          </cell>
          <cell r="C144" t="str">
            <v>Aircraft maintenance security checkpoint</v>
          </cell>
          <cell r="E144" t="str">
            <v>640</v>
          </cell>
          <cell r="F144" t="str">
            <v>Fire Protection</v>
          </cell>
        </row>
        <row r="145">
          <cell r="B145" t="str">
            <v>C2160</v>
          </cell>
          <cell r="C145" t="str">
            <v>Aircraft maintenance apron floodlights</v>
          </cell>
          <cell r="E145" t="str">
            <v>641</v>
          </cell>
          <cell r="F145" t="str">
            <v>Fire Detection</v>
          </cell>
        </row>
        <row r="146">
          <cell r="B146" t="str">
            <v>C2200</v>
          </cell>
          <cell r="C146" t="str">
            <v>Airline engineering facility</v>
          </cell>
          <cell r="E146" t="str">
            <v>642</v>
          </cell>
          <cell r="F146" t="str">
            <v>Fire Protection</v>
          </cell>
        </row>
        <row r="147">
          <cell r="B147" t="str">
            <v>C2210</v>
          </cell>
          <cell r="C147" t="str">
            <v>Airline engineering building</v>
          </cell>
          <cell r="E147" t="str">
            <v>650</v>
          </cell>
          <cell r="F147" t="str">
            <v>Communication</v>
          </cell>
        </row>
        <row r="148">
          <cell r="B148" t="str">
            <v>C2220</v>
          </cell>
          <cell r="C148" t="str">
            <v>Airline engineering site improvements</v>
          </cell>
          <cell r="E148" t="str">
            <v>651</v>
          </cell>
          <cell r="F148" t="str">
            <v>Telephone</v>
          </cell>
        </row>
        <row r="149">
          <cell r="B149" t="str">
            <v>C2300</v>
          </cell>
          <cell r="C149" t="str">
            <v>Airlne operations facility</v>
          </cell>
          <cell r="E149" t="str">
            <v>652</v>
          </cell>
          <cell r="F149" t="str">
            <v>Cable</v>
          </cell>
        </row>
        <row r="150">
          <cell r="B150" t="str">
            <v>C2310</v>
          </cell>
          <cell r="C150" t="str">
            <v>Airline operations building</v>
          </cell>
          <cell r="E150" t="str">
            <v>660</v>
          </cell>
          <cell r="F150" t="str">
            <v>Utility Plant</v>
          </cell>
        </row>
        <row r="151">
          <cell r="B151" t="str">
            <v>C2320</v>
          </cell>
          <cell r="C151" t="str">
            <v>Airline operations site improvements</v>
          </cell>
          <cell r="E151" t="str">
            <v>661</v>
          </cell>
          <cell r="F151" t="str">
            <v>Hot/Chilled Water Plant</v>
          </cell>
        </row>
        <row r="152">
          <cell r="B152" t="str">
            <v>C3100</v>
          </cell>
          <cell r="C152" t="str">
            <v>ATC tower</v>
          </cell>
          <cell r="E152" t="str">
            <v>662</v>
          </cell>
          <cell r="F152" t="str">
            <v>Sewage Lift Station</v>
          </cell>
        </row>
        <row r="153">
          <cell r="B153" t="str">
            <v>C3110</v>
          </cell>
          <cell r="C153" t="str">
            <v>ATCT building</v>
          </cell>
          <cell r="E153" t="str">
            <v>663</v>
          </cell>
          <cell r="F153" t="str">
            <v>Storm Water Lift Stations</v>
          </cell>
        </row>
        <row r="154">
          <cell r="B154" t="str">
            <v>C3120</v>
          </cell>
          <cell r="C154" t="str">
            <v>ATCT equipment</v>
          </cell>
          <cell r="E154" t="str">
            <v>664</v>
          </cell>
          <cell r="F154" t="str">
            <v>Waste Water Treatment Facility</v>
          </cell>
        </row>
        <row r="155">
          <cell r="B155" t="str">
            <v>C3130</v>
          </cell>
          <cell r="C155" t="str">
            <v>ATCT site improvements</v>
          </cell>
          <cell r="E155" t="str">
            <v>665</v>
          </cell>
          <cell r="F155" t="str">
            <v>Electrical Substation &amp; Switchgear</v>
          </cell>
        </row>
        <row r="156">
          <cell r="B156" t="str">
            <v>C3140</v>
          </cell>
          <cell r="C156" t="str">
            <v>Ground movement radar (ASDE)</v>
          </cell>
          <cell r="E156" t="str">
            <v>666</v>
          </cell>
          <cell r="F156" t="str">
            <v>Electrical Generation</v>
          </cell>
        </row>
        <row r="157">
          <cell r="B157" t="str">
            <v>C3200</v>
          </cell>
          <cell r="C157" t="str">
            <v>Main fire station</v>
          </cell>
          <cell r="E157" t="str">
            <v>670</v>
          </cell>
          <cell r="F157" t="str">
            <v>Utilities Connections</v>
          </cell>
        </row>
        <row r="158">
          <cell r="B158" t="str">
            <v>C3210</v>
          </cell>
          <cell r="C158" t="str">
            <v>Main fire station building</v>
          </cell>
          <cell r="E158" t="str">
            <v>671</v>
          </cell>
          <cell r="F158" t="str">
            <v>Tie-in to existing system</v>
          </cell>
        </row>
        <row r="159">
          <cell r="B159" t="str">
            <v>C3220</v>
          </cell>
          <cell r="C159" t="str">
            <v>Main fire station equipment</v>
          </cell>
          <cell r="E159" t="str">
            <v>680</v>
          </cell>
          <cell r="F159" t="str">
            <v>Utility Bridge/Tunnel</v>
          </cell>
        </row>
        <row r="160">
          <cell r="B160" t="str">
            <v>C3230</v>
          </cell>
          <cell r="C160" t="str">
            <v>Main fire station site improvements</v>
          </cell>
          <cell r="E160" t="str">
            <v>690</v>
          </cell>
          <cell r="F160" t="str">
            <v>Other</v>
          </cell>
        </row>
        <row r="161">
          <cell r="B161" t="str">
            <v>C3300</v>
          </cell>
          <cell r="C161" t="str">
            <v>Satellite fire station</v>
          </cell>
          <cell r="E161" t="str">
            <v>900</v>
          </cell>
          <cell r="F161" t="str">
            <v>INDIRECTS</v>
          </cell>
        </row>
        <row r="162">
          <cell r="B162" t="str">
            <v>C3310</v>
          </cell>
          <cell r="C162" t="str">
            <v>Satellite fire station building</v>
          </cell>
          <cell r="E162" t="str">
            <v>991</v>
          </cell>
          <cell r="F162" t="str">
            <v>Design</v>
          </cell>
        </row>
        <row r="163">
          <cell r="B163" t="str">
            <v>C3320</v>
          </cell>
          <cell r="C163" t="str">
            <v>Satellite fire station equipment</v>
          </cell>
          <cell r="E163" t="str">
            <v>992</v>
          </cell>
          <cell r="F163" t="str">
            <v>Procurement</v>
          </cell>
        </row>
        <row r="164">
          <cell r="B164" t="str">
            <v>C3330</v>
          </cell>
          <cell r="C164" t="str">
            <v>Satellite fire station site improvements</v>
          </cell>
          <cell r="E164">
            <v>993</v>
          </cell>
          <cell r="F164" t="str">
            <v>Contingency</v>
          </cell>
        </row>
        <row r="165">
          <cell r="B165" t="str">
            <v>C3400</v>
          </cell>
          <cell r="C165" t="str">
            <v>Fire training facility</v>
          </cell>
          <cell r="E165" t="str">
            <v>994</v>
          </cell>
          <cell r="F165" t="str">
            <v>Escalation</v>
          </cell>
        </row>
        <row r="166">
          <cell r="B166" t="str">
            <v>C3410</v>
          </cell>
          <cell r="C166" t="str">
            <v>Fire training equipment</v>
          </cell>
          <cell r="E166" t="str">
            <v>995</v>
          </cell>
          <cell r="F166" t="str">
            <v>Construction Distributables</v>
          </cell>
        </row>
        <row r="167">
          <cell r="B167" t="str">
            <v>C3420</v>
          </cell>
          <cell r="C167" t="str">
            <v>Fire training site improvements</v>
          </cell>
          <cell r="E167">
            <v>996</v>
          </cell>
          <cell r="F167" t="str">
            <v>Insurance</v>
          </cell>
        </row>
        <row r="168">
          <cell r="B168" t="str">
            <v>C3500</v>
          </cell>
          <cell r="C168" t="str">
            <v>Sea rescue station - north</v>
          </cell>
          <cell r="E168" t="str">
            <v>997</v>
          </cell>
          <cell r="F168" t="str">
            <v>Other Project Costs</v>
          </cell>
        </row>
        <row r="169">
          <cell r="B169" t="str">
            <v>C3510</v>
          </cell>
          <cell r="C169" t="str">
            <v>Sea rescue - north - building</v>
          </cell>
        </row>
        <row r="170">
          <cell r="B170" t="str">
            <v>C3520</v>
          </cell>
          <cell r="C170" t="str">
            <v>Sea rescue - north - equipment</v>
          </cell>
        </row>
        <row r="171">
          <cell r="B171" t="str">
            <v>C3530</v>
          </cell>
          <cell r="C171" t="str">
            <v>Sea rescue - north - water structures</v>
          </cell>
        </row>
        <row r="172">
          <cell r="B172" t="str">
            <v>C3540</v>
          </cell>
          <cell r="C172" t="str">
            <v>Sea rescue - north - site improvements</v>
          </cell>
        </row>
        <row r="173">
          <cell r="B173" t="str">
            <v>C3600</v>
          </cell>
          <cell r="C173" t="str">
            <v>Sea rescue station - south</v>
          </cell>
        </row>
        <row r="174">
          <cell r="B174" t="str">
            <v>C3610</v>
          </cell>
          <cell r="C174" t="str">
            <v>Sea rescue - south - building</v>
          </cell>
        </row>
        <row r="175">
          <cell r="B175" t="str">
            <v>C3620</v>
          </cell>
          <cell r="C175" t="str">
            <v>Sea rescue - south - equipment</v>
          </cell>
        </row>
        <row r="176">
          <cell r="B176" t="str">
            <v>C3630</v>
          </cell>
          <cell r="C176" t="str">
            <v>Sea rescue - south - water structures</v>
          </cell>
        </row>
        <row r="177">
          <cell r="B177" t="str">
            <v>C3640</v>
          </cell>
          <cell r="C177" t="str">
            <v>Sea rescue - south - site improvements</v>
          </cell>
        </row>
        <row r="178">
          <cell r="B178" t="str">
            <v>C3700</v>
          </cell>
          <cell r="C178" t="str">
            <v>Meteorological facilities</v>
          </cell>
        </row>
        <row r="179">
          <cell r="B179" t="str">
            <v>C3710</v>
          </cell>
          <cell r="C179" t="str">
            <v>Meteo building</v>
          </cell>
        </row>
        <row r="180">
          <cell r="B180" t="str">
            <v>C3720</v>
          </cell>
          <cell r="C180" t="str">
            <v>Weather radar</v>
          </cell>
        </row>
        <row r="181">
          <cell r="B181" t="str">
            <v>C3730</v>
          </cell>
          <cell r="C181" t="str">
            <v>Met garden</v>
          </cell>
        </row>
        <row r="182">
          <cell r="B182" t="str">
            <v>C3740</v>
          </cell>
          <cell r="C182" t="str">
            <v>Balloon launch facility</v>
          </cell>
        </row>
        <row r="183">
          <cell r="B183" t="str">
            <v>C3750</v>
          </cell>
          <cell r="C183" t="str">
            <v>Site improvements</v>
          </cell>
        </row>
        <row r="184">
          <cell r="B184" t="str">
            <v>C3800</v>
          </cell>
          <cell r="C184" t="str">
            <v>Main midfield security checkpoint</v>
          </cell>
        </row>
        <row r="185">
          <cell r="B185" t="str">
            <v>C3810</v>
          </cell>
          <cell r="C185" t="str">
            <v>Main security checkpoint building</v>
          </cell>
        </row>
        <row r="186">
          <cell r="B186" t="str">
            <v>C3820</v>
          </cell>
          <cell r="C186" t="str">
            <v>Main security checkpoint site improvements</v>
          </cell>
        </row>
        <row r="187">
          <cell r="B187" t="str">
            <v>C3900</v>
          </cell>
          <cell r="C187" t="str">
            <v>Radio transmitter station</v>
          </cell>
        </row>
        <row r="188">
          <cell r="B188" t="str">
            <v>C3910</v>
          </cell>
          <cell r="C188" t="str">
            <v>Transmitter building</v>
          </cell>
        </row>
        <row r="189">
          <cell r="B189" t="str">
            <v>C3920</v>
          </cell>
          <cell r="C189" t="str">
            <v>Transmitter equipment/antennae</v>
          </cell>
        </row>
        <row r="190">
          <cell r="B190" t="str">
            <v>C3930</v>
          </cell>
          <cell r="C190" t="str">
            <v>Transmitter site improvements</v>
          </cell>
        </row>
        <row r="191">
          <cell r="B191" t="str">
            <v>C4100</v>
          </cell>
          <cell r="C191" t="str">
            <v>Radio receiver station</v>
          </cell>
        </row>
        <row r="192">
          <cell r="B192" t="str">
            <v>C4110</v>
          </cell>
          <cell r="C192" t="str">
            <v>Receiver building</v>
          </cell>
        </row>
        <row r="193">
          <cell r="B193" t="str">
            <v>C4120</v>
          </cell>
          <cell r="C193" t="str">
            <v>Receiver equipment/antennae</v>
          </cell>
        </row>
        <row r="194">
          <cell r="B194" t="str">
            <v>C4130</v>
          </cell>
          <cell r="C194" t="str">
            <v>Receiver site improvements</v>
          </cell>
        </row>
        <row r="195">
          <cell r="B195" t="str">
            <v>C4200</v>
          </cell>
          <cell r="C195" t="str">
            <v>Airport administration facility</v>
          </cell>
        </row>
        <row r="196">
          <cell r="B196" t="str">
            <v>C4210</v>
          </cell>
          <cell r="C196" t="str">
            <v>Administration building</v>
          </cell>
        </row>
        <row r="197">
          <cell r="B197" t="str">
            <v>C4220</v>
          </cell>
          <cell r="C197" t="str">
            <v>Administration site improvements</v>
          </cell>
        </row>
        <row r="198">
          <cell r="B198" t="str">
            <v>C4300</v>
          </cell>
          <cell r="C198" t="str">
            <v>Facilities maintenance facility</v>
          </cell>
        </row>
        <row r="199">
          <cell r="B199" t="str">
            <v>C4310</v>
          </cell>
          <cell r="C199" t="str">
            <v>Maintenance workshops building</v>
          </cell>
        </row>
        <row r="200">
          <cell r="B200" t="str">
            <v>C4320</v>
          </cell>
          <cell r="C200" t="str">
            <v>Motor transport workshop</v>
          </cell>
        </row>
        <row r="201">
          <cell r="B201" t="str">
            <v>C4330</v>
          </cell>
          <cell r="C201" t="str">
            <v>Maintenance facility site improvements</v>
          </cell>
        </row>
        <row r="202">
          <cell r="B202" t="str">
            <v>C4400</v>
          </cell>
          <cell r="C202" t="str">
            <v>Employee mosque</v>
          </cell>
        </row>
        <row r="203">
          <cell r="B203" t="str">
            <v>C4410</v>
          </cell>
          <cell r="C203" t="str">
            <v>Mosque building</v>
          </cell>
        </row>
        <row r="204">
          <cell r="B204" t="str">
            <v>C4420</v>
          </cell>
          <cell r="C204" t="str">
            <v>Mosque site improvements</v>
          </cell>
        </row>
        <row r="205">
          <cell r="B205" t="str">
            <v>C4500</v>
          </cell>
          <cell r="C205" t="str">
            <v>Employee canteen</v>
          </cell>
        </row>
        <row r="206">
          <cell r="B206" t="str">
            <v>C4510</v>
          </cell>
          <cell r="C206" t="str">
            <v>Canteen building</v>
          </cell>
        </row>
        <row r="207">
          <cell r="B207" t="str">
            <v>C4520</v>
          </cell>
          <cell r="C207" t="str">
            <v>Canteen equipment</v>
          </cell>
        </row>
        <row r="208">
          <cell r="B208" t="str">
            <v>C4530</v>
          </cell>
          <cell r="C208" t="str">
            <v>Canteen site improvements</v>
          </cell>
        </row>
        <row r="209">
          <cell r="B209" t="str">
            <v>C4600</v>
          </cell>
          <cell r="C209" t="str">
            <v>Medical centre</v>
          </cell>
        </row>
        <row r="210">
          <cell r="B210" t="str">
            <v>C4610</v>
          </cell>
          <cell r="C210" t="str">
            <v>Medical building</v>
          </cell>
        </row>
        <row r="211">
          <cell r="B211" t="str">
            <v>C4620</v>
          </cell>
          <cell r="C211" t="str">
            <v>Medical equipment</v>
          </cell>
        </row>
        <row r="212">
          <cell r="B212" t="str">
            <v>C4630</v>
          </cell>
          <cell r="C212" t="str">
            <v>Medical site improvements</v>
          </cell>
        </row>
        <row r="213">
          <cell r="B213" t="str">
            <v>C4700</v>
          </cell>
          <cell r="C213" t="str">
            <v>General aviation terminal (GA)</v>
          </cell>
        </row>
        <row r="214">
          <cell r="B214" t="str">
            <v>C4710</v>
          </cell>
          <cell r="C214" t="str">
            <v>GA terminal</v>
          </cell>
        </row>
        <row r="215">
          <cell r="B215" t="str">
            <v>C4720</v>
          </cell>
          <cell r="C215" t="str">
            <v>GA maintenance hangar</v>
          </cell>
        </row>
        <row r="216">
          <cell r="B216" t="str">
            <v>C4730</v>
          </cell>
          <cell r="C216" t="str">
            <v>GA aircraft storage hangars</v>
          </cell>
        </row>
        <row r="217">
          <cell r="B217" t="str">
            <v>C4740</v>
          </cell>
          <cell r="C217" t="str">
            <v>GA site improvements</v>
          </cell>
        </row>
        <row r="218">
          <cell r="B218" t="str">
            <v>C4750</v>
          </cell>
          <cell r="C218" t="str">
            <v>GA security checkpoint</v>
          </cell>
        </row>
        <row r="219">
          <cell r="B219" t="str">
            <v>C4800</v>
          </cell>
          <cell r="C219" t="str">
            <v>GSE maintenance facility</v>
          </cell>
        </row>
        <row r="220">
          <cell r="B220" t="str">
            <v>C4810</v>
          </cell>
          <cell r="C220" t="str">
            <v>GSE maintenance building</v>
          </cell>
        </row>
        <row r="221">
          <cell r="B221" t="str">
            <v>C4820</v>
          </cell>
          <cell r="C221" t="str">
            <v>GSE maintenance equipment</v>
          </cell>
        </row>
        <row r="222">
          <cell r="B222" t="str">
            <v>C4830</v>
          </cell>
          <cell r="C222" t="str">
            <v>GSE maintenance site improvements</v>
          </cell>
        </row>
        <row r="223">
          <cell r="B223" t="str">
            <v>C4900</v>
          </cell>
          <cell r="C223" t="str">
            <v>Catering facility</v>
          </cell>
        </row>
        <row r="224">
          <cell r="B224" t="str">
            <v>C4910</v>
          </cell>
          <cell r="C224" t="str">
            <v>Catering building</v>
          </cell>
        </row>
        <row r="225">
          <cell r="B225" t="str">
            <v>C4920</v>
          </cell>
          <cell r="C225" t="str">
            <v>Catering equipment</v>
          </cell>
        </row>
        <row r="226">
          <cell r="B226" t="str">
            <v>C4930</v>
          </cell>
          <cell r="C226" t="str">
            <v>Catering site improvements</v>
          </cell>
        </row>
        <row r="227">
          <cell r="B227" t="str">
            <v>C4940</v>
          </cell>
          <cell r="C227" t="str">
            <v>Catering security checkpoint</v>
          </cell>
        </row>
        <row r="228">
          <cell r="B228" t="str">
            <v>C5100</v>
          </cell>
          <cell r="C228" t="str">
            <v>Fuel farm</v>
          </cell>
        </row>
        <row r="229">
          <cell r="B229" t="str">
            <v>C5110</v>
          </cell>
          <cell r="C229" t="str">
            <v>Fuel farm buildings</v>
          </cell>
        </row>
        <row r="230">
          <cell r="B230" t="str">
            <v>C5120</v>
          </cell>
          <cell r="C230" t="str">
            <v>Fuel storage tanks</v>
          </cell>
        </row>
        <row r="231">
          <cell r="B231" t="str">
            <v>C5130</v>
          </cell>
          <cell r="C231" t="str">
            <v>Fuel farm equipment</v>
          </cell>
        </row>
        <row r="232">
          <cell r="B232" t="str">
            <v>C5140</v>
          </cell>
          <cell r="C232" t="str">
            <v>Fire water tank</v>
          </cell>
        </row>
        <row r="233">
          <cell r="B233" t="str">
            <v>C5150</v>
          </cell>
          <cell r="C233" t="str">
            <v>Fuel farm site improvements</v>
          </cell>
        </row>
        <row r="234">
          <cell r="B234" t="str">
            <v>C5200</v>
          </cell>
          <cell r="C234" t="str">
            <v>Fuel hydrant system</v>
          </cell>
        </row>
        <row r="235">
          <cell r="B235" t="str">
            <v>C5210</v>
          </cell>
          <cell r="C235" t="str">
            <v>Fuel distribution pipeine</v>
          </cell>
        </row>
        <row r="236">
          <cell r="B236" t="str">
            <v>C5220</v>
          </cell>
          <cell r="C236" t="str">
            <v>Fuel hydrant system equipment</v>
          </cell>
        </row>
        <row r="237">
          <cell r="B237" t="str">
            <v>C5230</v>
          </cell>
          <cell r="C237" t="str">
            <v>Hydrant pits</v>
          </cell>
        </row>
        <row r="238">
          <cell r="B238" t="str">
            <v>C5300</v>
          </cell>
          <cell r="C238" t="str">
            <v>Jet fuel loading station</v>
          </cell>
        </row>
        <row r="239">
          <cell r="B239" t="str">
            <v>C5310</v>
          </cell>
          <cell r="C239" t="str">
            <v>Loading station building</v>
          </cell>
        </row>
        <row r="240">
          <cell r="B240" t="str">
            <v>C5320</v>
          </cell>
          <cell r="C240" t="str">
            <v>Loading station equipment</v>
          </cell>
        </row>
        <row r="241">
          <cell r="B241" t="str">
            <v>C5330</v>
          </cell>
          <cell r="C241" t="str">
            <v>Loading station fuel tank</v>
          </cell>
        </row>
        <row r="242">
          <cell r="B242" t="str">
            <v>C5340</v>
          </cell>
          <cell r="C242" t="str">
            <v>Loading station site improvements</v>
          </cell>
        </row>
        <row r="243">
          <cell r="B243" t="str">
            <v>C5400</v>
          </cell>
          <cell r="C243" t="str">
            <v>GSE fuel station</v>
          </cell>
        </row>
        <row r="244">
          <cell r="B244" t="str">
            <v>C5410</v>
          </cell>
          <cell r="C244" t="str">
            <v>GSE station building</v>
          </cell>
        </row>
        <row r="245">
          <cell r="B245" t="str">
            <v>C5420</v>
          </cell>
          <cell r="C245" t="str">
            <v>GSE station equipment</v>
          </cell>
        </row>
        <row r="246">
          <cell r="B246" t="str">
            <v>C5430</v>
          </cell>
          <cell r="C246" t="str">
            <v>GSE station fuel tanks</v>
          </cell>
        </row>
        <row r="247">
          <cell r="B247" t="str">
            <v>C5440</v>
          </cell>
          <cell r="C247" t="str">
            <v>GSE station site improvements</v>
          </cell>
        </row>
        <row r="248">
          <cell r="B248" t="str">
            <v>C5500</v>
          </cell>
          <cell r="C248" t="str">
            <v>Triturator</v>
          </cell>
        </row>
        <row r="249">
          <cell r="B249" t="str">
            <v>C5510</v>
          </cell>
          <cell r="C249" t="str">
            <v>Triturator building</v>
          </cell>
        </row>
        <row r="250">
          <cell r="B250" t="str">
            <v>C5520</v>
          </cell>
          <cell r="C250" t="str">
            <v>Triturator equipment</v>
          </cell>
        </row>
        <row r="251">
          <cell r="B251" t="str">
            <v>C5530</v>
          </cell>
          <cell r="C251" t="str">
            <v>Triturator site improvements</v>
          </cell>
        </row>
        <row r="252">
          <cell r="B252" t="str">
            <v>D1100</v>
          </cell>
          <cell r="C252" t="str">
            <v>East runway/taxiway system</v>
          </cell>
        </row>
        <row r="253">
          <cell r="B253" t="str">
            <v>D1110</v>
          </cell>
          <cell r="C253" t="str">
            <v>East runway/taxiway pavements</v>
          </cell>
        </row>
        <row r="254">
          <cell r="B254" t="str">
            <v>D1120</v>
          </cell>
          <cell r="C254" t="str">
            <v>East runway/taxiway final grading</v>
          </cell>
        </row>
        <row r="255">
          <cell r="B255" t="str">
            <v>D1130</v>
          </cell>
          <cell r="C255" t="str">
            <v>East runway/taxiway safety areas</v>
          </cell>
        </row>
        <row r="256">
          <cell r="B256" t="str">
            <v>D1140</v>
          </cell>
          <cell r="C256" t="str">
            <v>East runway/taxiway markings</v>
          </cell>
        </row>
        <row r="257">
          <cell r="B257" t="str">
            <v>D1200</v>
          </cell>
          <cell r="C257" t="str">
            <v>West runway/taxiway system</v>
          </cell>
        </row>
        <row r="258">
          <cell r="B258" t="str">
            <v>D1210</v>
          </cell>
          <cell r="C258" t="str">
            <v>West runway/taxiway pavements</v>
          </cell>
        </row>
        <row r="259">
          <cell r="B259" t="str">
            <v>D1220</v>
          </cell>
          <cell r="C259" t="str">
            <v>West runway/taxiway final grading</v>
          </cell>
        </row>
        <row r="260">
          <cell r="B260" t="str">
            <v>D1230</v>
          </cell>
          <cell r="C260" t="str">
            <v>West runway/taxiway safety areas</v>
          </cell>
        </row>
        <row r="261">
          <cell r="B261" t="str">
            <v>D1240</v>
          </cell>
          <cell r="C261" t="str">
            <v>West runway/taxiway markings</v>
          </cell>
        </row>
        <row r="262">
          <cell r="B262" t="str">
            <v>D1300</v>
          </cell>
          <cell r="C262" t="str">
            <v>Passenger terminal apron/taxilanes</v>
          </cell>
        </row>
        <row r="263">
          <cell r="B263" t="str">
            <v>D1310</v>
          </cell>
          <cell r="C263" t="str">
            <v>Passenger apron/taxilane pavements</v>
          </cell>
        </row>
        <row r="264">
          <cell r="B264" t="str">
            <v>D1320</v>
          </cell>
          <cell r="C264" t="str">
            <v>Passenger apron/taxilane final grading</v>
          </cell>
        </row>
        <row r="265">
          <cell r="B265" t="str">
            <v>D1330</v>
          </cell>
          <cell r="C265" t="str">
            <v>Passenger apron/taxilane safety areas</v>
          </cell>
        </row>
        <row r="266">
          <cell r="B266" t="str">
            <v>D1340</v>
          </cell>
          <cell r="C266" t="str">
            <v>Passenger apron/taxilane markings</v>
          </cell>
        </row>
        <row r="267">
          <cell r="B267" t="str">
            <v>D1400</v>
          </cell>
          <cell r="C267" t="str">
            <v>Other aprons</v>
          </cell>
        </row>
        <row r="268">
          <cell r="B268" t="str">
            <v>D1410</v>
          </cell>
          <cell r="C268" t="str">
            <v>Amiri Terminal apron</v>
          </cell>
        </row>
        <row r="269">
          <cell r="B269" t="str">
            <v>D1420</v>
          </cell>
          <cell r="C269" t="str">
            <v>Cargo apron</v>
          </cell>
        </row>
        <row r="270">
          <cell r="B270" t="str">
            <v>D1430</v>
          </cell>
          <cell r="C270" t="str">
            <v>Aircraft maintenance apron</v>
          </cell>
        </row>
        <row r="271">
          <cell r="B271" t="str">
            <v>D1440</v>
          </cell>
          <cell r="C271" t="str">
            <v>General aviation apron</v>
          </cell>
        </row>
        <row r="272">
          <cell r="B272" t="str">
            <v>D1450</v>
          </cell>
          <cell r="C272" t="str">
            <v>Helipad</v>
          </cell>
        </row>
        <row r="273">
          <cell r="B273" t="str">
            <v>D1460</v>
          </cell>
          <cell r="C273" t="str">
            <v>Isolation apron</v>
          </cell>
        </row>
        <row r="274">
          <cell r="B274" t="str">
            <v>D1470</v>
          </cell>
          <cell r="C274" t="str">
            <v>Courier apron</v>
          </cell>
        </row>
        <row r="275">
          <cell r="B275" t="str">
            <v>D1500</v>
          </cell>
          <cell r="C275" t="str">
            <v>Airfield lighting</v>
          </cell>
        </row>
        <row r="276">
          <cell r="B276" t="str">
            <v>D1510</v>
          </cell>
          <cell r="C276" t="str">
            <v>East runway lighting</v>
          </cell>
        </row>
        <row r="277">
          <cell r="B277" t="str">
            <v>D1520</v>
          </cell>
          <cell r="C277" t="str">
            <v>West runway lighting</v>
          </cell>
        </row>
        <row r="278">
          <cell r="B278" t="str">
            <v>D1530</v>
          </cell>
          <cell r="C278" t="str">
            <v>Passenger apron lighting</v>
          </cell>
        </row>
        <row r="279">
          <cell r="B279" t="str">
            <v>D1540</v>
          </cell>
          <cell r="C279" t="str">
            <v>Other aprons lighting</v>
          </cell>
        </row>
        <row r="280">
          <cell r="B280" t="str">
            <v>D1550</v>
          </cell>
          <cell r="C280" t="str">
            <v>Airfield signage</v>
          </cell>
        </row>
        <row r="281">
          <cell r="B281" t="str">
            <v>D1600</v>
          </cell>
          <cell r="C281" t="str">
            <v>Instrument Landing Systems (ILS)</v>
          </cell>
        </row>
        <row r="282">
          <cell r="B282" t="str">
            <v>D1610</v>
          </cell>
          <cell r="C282" t="str">
            <v>ILS 34R</v>
          </cell>
        </row>
        <row r="283">
          <cell r="B283" t="str">
            <v>D1620</v>
          </cell>
          <cell r="C283" t="str">
            <v>ILS 16L</v>
          </cell>
        </row>
        <row r="284">
          <cell r="B284" t="str">
            <v>D1630</v>
          </cell>
          <cell r="C284" t="str">
            <v>ILS 34L</v>
          </cell>
        </row>
        <row r="285">
          <cell r="B285" t="str">
            <v>D1640</v>
          </cell>
          <cell r="C285" t="str">
            <v>ILS 16R</v>
          </cell>
        </row>
        <row r="286">
          <cell r="B286" t="str">
            <v>D1700</v>
          </cell>
          <cell r="C286" t="str">
            <v>Airport Surveillance Radar (ASR)</v>
          </cell>
        </row>
        <row r="287">
          <cell r="B287" t="str">
            <v>D1710</v>
          </cell>
          <cell r="C287" t="str">
            <v>ASR building</v>
          </cell>
        </row>
        <row r="288">
          <cell r="B288" t="str">
            <v>D1720</v>
          </cell>
          <cell r="C288" t="str">
            <v>ASR equipment</v>
          </cell>
        </row>
        <row r="289">
          <cell r="B289" t="str">
            <v>D1730</v>
          </cell>
          <cell r="C289" t="str">
            <v>ASR site improvements</v>
          </cell>
        </row>
        <row r="290">
          <cell r="B290" t="str">
            <v>D1800</v>
          </cell>
          <cell r="C290" t="str">
            <v>VOR/DME</v>
          </cell>
        </row>
        <row r="291">
          <cell r="B291" t="str">
            <v>D1810</v>
          </cell>
          <cell r="C291" t="str">
            <v>VOR/DME shelter</v>
          </cell>
        </row>
        <row r="292">
          <cell r="B292" t="str">
            <v>D1820</v>
          </cell>
          <cell r="C292" t="str">
            <v>VOR/DME equipment</v>
          </cell>
        </row>
        <row r="293">
          <cell r="B293" t="str">
            <v>D1830</v>
          </cell>
          <cell r="C293" t="str">
            <v>VOR/DME site improvements</v>
          </cell>
        </row>
        <row r="294">
          <cell r="B294" t="str">
            <v>D1900</v>
          </cell>
          <cell r="C294" t="str">
            <v>Airside service and GSE roads</v>
          </cell>
        </row>
        <row r="295">
          <cell r="B295" t="str">
            <v>D2100</v>
          </cell>
          <cell r="C295" t="str">
            <v>Perimeter security facilities</v>
          </cell>
        </row>
        <row r="296">
          <cell r="B296" t="str">
            <v>D2110</v>
          </cell>
          <cell r="C296" t="str">
            <v>Airfield perimeter fence</v>
          </cell>
        </row>
        <row r="297">
          <cell r="B297" t="str">
            <v>D2120</v>
          </cell>
          <cell r="C297" t="str">
            <v>Airfield perimeter patrol road</v>
          </cell>
        </row>
        <row r="298">
          <cell r="B298" t="str">
            <v>D2200</v>
          </cell>
          <cell r="C298" t="str">
            <v>Midfield area drainage facilities</v>
          </cell>
        </row>
        <row r="299">
          <cell r="B299" t="str">
            <v>D2210</v>
          </cell>
          <cell r="C299" t="str">
            <v>North drainage pond</v>
          </cell>
        </row>
        <row r="300">
          <cell r="B300" t="str">
            <v>D2220</v>
          </cell>
          <cell r="C300" t="str">
            <v>North pump station</v>
          </cell>
        </row>
        <row r="301">
          <cell r="B301" t="str">
            <v>D2230</v>
          </cell>
          <cell r="C301" t="str">
            <v>South drainage pond</v>
          </cell>
        </row>
        <row r="302">
          <cell r="B302" t="str">
            <v>D2240</v>
          </cell>
          <cell r="C302" t="str">
            <v>South pump station</v>
          </cell>
        </row>
        <row r="303">
          <cell r="B303" t="str">
            <v>D2250</v>
          </cell>
          <cell r="C303" t="str">
            <v>Midfield ditches</v>
          </cell>
        </row>
        <row r="304">
          <cell r="B304" t="str">
            <v>D2260</v>
          </cell>
          <cell r="C304" t="str">
            <v>Midfield pipes/culverts</v>
          </cell>
        </row>
        <row r="305">
          <cell r="B305" t="str">
            <v>D2300</v>
          </cell>
          <cell r="C305" t="str">
            <v>West area drainage facilities</v>
          </cell>
        </row>
        <row r="306">
          <cell r="B306" t="str">
            <v>D2310</v>
          </cell>
          <cell r="C306" t="str">
            <v>West area ditches</v>
          </cell>
        </row>
        <row r="307">
          <cell r="B307" t="str">
            <v>D2320</v>
          </cell>
          <cell r="C307" t="str">
            <v>West area pipes/culverts</v>
          </cell>
        </row>
        <row r="308">
          <cell r="B308" t="str">
            <v>E1100</v>
          </cell>
          <cell r="C308" t="str">
            <v>Terminal area access system</v>
          </cell>
        </row>
        <row r="309">
          <cell r="B309" t="str">
            <v>E1110</v>
          </cell>
          <cell r="C309" t="str">
            <v>Passenger terminal access road</v>
          </cell>
        </row>
        <row r="310">
          <cell r="B310" t="str">
            <v>E1120</v>
          </cell>
          <cell r="C310" t="str">
            <v>Amiri Terminal access road</v>
          </cell>
        </row>
        <row r="311">
          <cell r="B311" t="str">
            <v>E1130</v>
          </cell>
          <cell r="C311" t="str">
            <v>South interchange</v>
          </cell>
        </row>
        <row r="312">
          <cell r="B312" t="str">
            <v>E1140</v>
          </cell>
          <cell r="C312" t="str">
            <v>Amiri interchange</v>
          </cell>
        </row>
        <row r="313">
          <cell r="B313" t="str">
            <v>E1150</v>
          </cell>
          <cell r="C313" t="str">
            <v>Passenger terminal area public roads</v>
          </cell>
        </row>
        <row r="314">
          <cell r="B314" t="str">
            <v>E1160</v>
          </cell>
          <cell r="C314" t="str">
            <v>Terminal area service roads</v>
          </cell>
        </row>
        <row r="315">
          <cell r="B315" t="str">
            <v>E1170</v>
          </cell>
          <cell r="C315" t="str">
            <v>Passenger terminal surface parking lots</v>
          </cell>
        </row>
        <row r="316">
          <cell r="B316" t="str">
            <v>E1180</v>
          </cell>
          <cell r="C316" t="str">
            <v>Service road security checkpoints</v>
          </cell>
        </row>
        <row r="317">
          <cell r="B317" t="str">
            <v>E1200</v>
          </cell>
          <cell r="C317" t="str">
            <v>Commercial area access system</v>
          </cell>
        </row>
        <row r="318">
          <cell r="B318" t="str">
            <v>E1210</v>
          </cell>
          <cell r="C318" t="str">
            <v>Commercial area road network</v>
          </cell>
        </row>
        <row r="319">
          <cell r="B319" t="str">
            <v>E1220</v>
          </cell>
          <cell r="C319" t="str">
            <v>Central interchange</v>
          </cell>
        </row>
        <row r="320">
          <cell r="B320" t="str">
            <v>E1300</v>
          </cell>
          <cell r="C320" t="str">
            <v>Service area access system</v>
          </cell>
        </row>
        <row r="321">
          <cell r="B321" t="str">
            <v>E1310</v>
          </cell>
          <cell r="C321" t="str">
            <v>Service area access road</v>
          </cell>
        </row>
        <row r="322">
          <cell r="B322" t="str">
            <v>E1320</v>
          </cell>
          <cell r="C322" t="str">
            <v>Runway tunnel</v>
          </cell>
        </row>
        <row r="323">
          <cell r="B323" t="str">
            <v>E1330</v>
          </cell>
          <cell r="C323" t="str">
            <v>Midfield area road network</v>
          </cell>
        </row>
        <row r="324">
          <cell r="B324" t="str">
            <v>E1340</v>
          </cell>
          <cell r="C324" t="str">
            <v>North interchange</v>
          </cell>
        </row>
        <row r="325">
          <cell r="B325" t="str">
            <v>E1400</v>
          </cell>
          <cell r="C325" t="str">
            <v>Road Landscaping</v>
          </cell>
        </row>
        <row r="326">
          <cell r="B326" t="str">
            <v>E2100</v>
          </cell>
          <cell r="C326" t="str">
            <v>Power distribution system</v>
          </cell>
        </row>
        <row r="327">
          <cell r="B327" t="str">
            <v>E2110</v>
          </cell>
          <cell r="C327" t="str">
            <v>Main substation</v>
          </cell>
        </row>
        <row r="328">
          <cell r="B328" t="str">
            <v>E2120</v>
          </cell>
          <cell r="C328" t="str">
            <v>Transformers - 11.4kV/380V &amp; Misc.substations</v>
          </cell>
        </row>
        <row r="329">
          <cell r="B329" t="str">
            <v>E2130</v>
          </cell>
          <cell r="C329" t="str">
            <v>Duct banks</v>
          </cell>
        </row>
        <row r="330">
          <cell r="B330" t="str">
            <v>E2140</v>
          </cell>
          <cell r="C330" t="str">
            <v>Electrical power cable</v>
          </cell>
        </row>
        <row r="331">
          <cell r="B331" t="str">
            <v>E2200</v>
          </cell>
          <cell r="C331" t="str">
            <v>Water distribution system</v>
          </cell>
        </row>
        <row r="332">
          <cell r="B332" t="str">
            <v>E2210</v>
          </cell>
          <cell r="C332" t="str">
            <v>Water storage tanks</v>
          </cell>
        </row>
        <row r="333">
          <cell r="B333" t="str">
            <v>E2220</v>
          </cell>
          <cell r="C333" t="str">
            <v>Potable water pump stations</v>
          </cell>
        </row>
        <row r="334">
          <cell r="B334" t="str">
            <v>E2230</v>
          </cell>
          <cell r="C334" t="str">
            <v>Potable water distribution lines</v>
          </cell>
        </row>
        <row r="335">
          <cell r="B335" t="str">
            <v>E2240</v>
          </cell>
          <cell r="C335" t="str">
            <v>Fire water pump stations</v>
          </cell>
        </row>
        <row r="336">
          <cell r="B336" t="str">
            <v>E2250</v>
          </cell>
          <cell r="C336" t="str">
            <v>Fire water distribution lines</v>
          </cell>
        </row>
        <row r="337">
          <cell r="B337" t="str">
            <v>E2260</v>
          </cell>
          <cell r="C337" t="str">
            <v>Fire hydrants</v>
          </cell>
        </row>
        <row r="338">
          <cell r="B338" t="str">
            <v>E2300</v>
          </cell>
          <cell r="C338" t="str">
            <v>Wastewater collection system</v>
          </cell>
        </row>
        <row r="339">
          <cell r="B339" t="str">
            <v>E2310</v>
          </cell>
          <cell r="C339" t="str">
            <v>Wastewater lift/pumping stations</v>
          </cell>
        </row>
        <row r="340">
          <cell r="B340" t="str">
            <v>E2320</v>
          </cell>
          <cell r="C340" t="str">
            <v>Wastewater collection lines</v>
          </cell>
        </row>
        <row r="341">
          <cell r="B341" t="str">
            <v>E2330</v>
          </cell>
          <cell r="C341" t="str">
            <v>Wastewater manholes</v>
          </cell>
        </row>
        <row r="342">
          <cell r="B342" t="str">
            <v>E2400</v>
          </cell>
          <cell r="C342" t="str">
            <v>Irrigation water system</v>
          </cell>
        </row>
        <row r="343">
          <cell r="B343" t="str">
            <v>E2410</v>
          </cell>
          <cell r="C343" t="str">
            <v>Irrigation storage tanks</v>
          </cell>
        </row>
        <row r="344">
          <cell r="B344" t="str">
            <v>E2420</v>
          </cell>
          <cell r="C344" t="str">
            <v>Irrigation pumps</v>
          </cell>
        </row>
        <row r="345">
          <cell r="B345" t="str">
            <v>E2430</v>
          </cell>
          <cell r="C345" t="str">
            <v>Irrigation water distribution lines</v>
          </cell>
        </row>
        <row r="346">
          <cell r="B346" t="str">
            <v>E2500</v>
          </cell>
          <cell r="C346" t="str">
            <v>Wastewater treatment plant (WWTP)</v>
          </cell>
        </row>
        <row r="347">
          <cell r="B347" t="str">
            <v>E2510</v>
          </cell>
          <cell r="C347" t="str">
            <v>WWTP building</v>
          </cell>
        </row>
        <row r="348">
          <cell r="B348" t="str">
            <v>E2520</v>
          </cell>
          <cell r="C348" t="str">
            <v>WWTP equipment</v>
          </cell>
        </row>
        <row r="349">
          <cell r="B349" t="str">
            <v>E2530</v>
          </cell>
          <cell r="C349" t="str">
            <v>WWTP ponds</v>
          </cell>
        </row>
        <row r="350">
          <cell r="B350" t="str">
            <v>E2540</v>
          </cell>
          <cell r="C350" t="str">
            <v>WWTP site improvements</v>
          </cell>
        </row>
        <row r="351">
          <cell r="B351" t="str">
            <v>E2550</v>
          </cell>
          <cell r="C351" t="str">
            <v>WWTP access road</v>
          </cell>
        </row>
        <row r="352">
          <cell r="B352" t="str">
            <v>E2600</v>
          </cell>
          <cell r="C352" t="str">
            <v>Solid waste handling facility (SWHF)</v>
          </cell>
        </row>
        <row r="353">
          <cell r="B353" t="str">
            <v>E2610</v>
          </cell>
          <cell r="C353" t="str">
            <v>SWHF building</v>
          </cell>
        </row>
        <row r="354">
          <cell r="B354" t="str">
            <v>E2620</v>
          </cell>
          <cell r="C354" t="str">
            <v>SWHF Incinerators/equipment</v>
          </cell>
        </row>
        <row r="355">
          <cell r="B355" t="str">
            <v>E2630</v>
          </cell>
          <cell r="C355" t="str">
            <v>SWHF site improvements</v>
          </cell>
        </row>
        <row r="356">
          <cell r="B356" t="str">
            <v>E2700</v>
          </cell>
          <cell r="C356" t="str">
            <v>Communications / special systems</v>
          </cell>
        </row>
        <row r="357">
          <cell r="B357" t="str">
            <v>E2800</v>
          </cell>
          <cell r="C357" t="str">
            <v>Utility tunnel (midfield)</v>
          </cell>
        </row>
        <row r="358">
          <cell r="B358" t="str">
            <v>F1100</v>
          </cell>
          <cell r="C358" t="str">
            <v>Site investigations</v>
          </cell>
        </row>
        <row r="359">
          <cell r="B359" t="str">
            <v>F1110</v>
          </cell>
          <cell r="C359" t="str">
            <v>Topographic survey</v>
          </cell>
        </row>
        <row r="360">
          <cell r="B360" t="str">
            <v>F1120</v>
          </cell>
          <cell r="C360" t="str">
            <v>Geotechnical/bathymetric investigations</v>
          </cell>
        </row>
        <row r="361">
          <cell r="B361" t="str">
            <v>F1200</v>
          </cell>
          <cell r="C361" t="str">
            <v>Land reclamation</v>
          </cell>
        </row>
        <row r="362">
          <cell r="B362" t="str">
            <v>F1300</v>
          </cell>
          <cell r="C362" t="str">
            <v>Dikes</v>
          </cell>
        </row>
        <row r="363">
          <cell r="B363" t="str">
            <v>F1310</v>
          </cell>
          <cell r="C363" t="str">
            <v>Rehabilitate existing dike</v>
          </cell>
        </row>
        <row r="364">
          <cell r="B364" t="str">
            <v>F1320</v>
          </cell>
          <cell r="C364" t="str">
            <v>Construct new dike</v>
          </cell>
        </row>
        <row r="365">
          <cell r="B365" t="str">
            <v>F1400</v>
          </cell>
          <cell r="C365" t="str">
            <v>Mass earthworks</v>
          </cell>
        </row>
        <row r="366">
          <cell r="B366" t="str">
            <v>F1500</v>
          </cell>
          <cell r="C366" t="str">
            <v>Environmental study</v>
          </cell>
        </row>
        <row r="367">
          <cell r="B367" t="str">
            <v>F1510</v>
          </cell>
          <cell r="C367" t="str">
            <v>E + E subcontract</v>
          </cell>
        </row>
        <row r="368">
          <cell r="B368" t="str">
            <v>F1600</v>
          </cell>
          <cell r="C368" t="str">
            <v>Clearance of site and environs</v>
          </cell>
        </row>
        <row r="369">
          <cell r="B369" t="str">
            <v>F1610</v>
          </cell>
          <cell r="C369" t="str">
            <v>Remove unsuitable soil materials - rubbish tip</v>
          </cell>
        </row>
        <row r="370">
          <cell r="B370" t="str">
            <v>F1620</v>
          </cell>
          <cell r="C370" t="str">
            <v>Relocate communications tower - Seabase</v>
          </cell>
        </row>
        <row r="371">
          <cell r="B371" t="str">
            <v>F1630</v>
          </cell>
          <cell r="C371" t="str">
            <v>Relocate communications tower - desal plant</v>
          </cell>
        </row>
        <row r="372">
          <cell r="B372" t="str">
            <v>X1100</v>
          </cell>
          <cell r="C372" t="str">
            <v>Site mobilization</v>
          </cell>
        </row>
        <row r="373">
          <cell r="B373" t="str">
            <v>X1110</v>
          </cell>
          <cell r="C373" t="str">
            <v>Site Office</v>
          </cell>
        </row>
        <row r="374">
          <cell r="B374" t="str">
            <v>X1120</v>
          </cell>
          <cell r="C374" t="str">
            <v>Boundary fence</v>
          </cell>
        </row>
        <row r="375">
          <cell r="B375" t="str">
            <v>X1130</v>
          </cell>
          <cell r="C375" t="str">
            <v>Construction roads</v>
          </cell>
        </row>
        <row r="376">
          <cell r="B376" t="str">
            <v>X1140</v>
          </cell>
          <cell r="C376" t="str">
            <v>Visitor center</v>
          </cell>
        </row>
        <row r="377">
          <cell r="B377" t="str">
            <v>X1150</v>
          </cell>
          <cell r="C377" t="str">
            <v>Utility connections</v>
          </cell>
        </row>
        <row r="378">
          <cell r="B378" t="str">
            <v>X1160</v>
          </cell>
          <cell r="C378" t="str">
            <v>Batch plants</v>
          </cell>
        </row>
        <row r="379">
          <cell r="B379" t="str">
            <v>X1170</v>
          </cell>
          <cell r="C379" t="str">
            <v>Construction camps</v>
          </cell>
        </row>
        <row r="380">
          <cell r="B380" t="str">
            <v>X1180</v>
          </cell>
          <cell r="C380" t="str">
            <v>Labor housing areas</v>
          </cell>
        </row>
        <row r="381">
          <cell r="B381" t="str">
            <v>X1300</v>
          </cell>
          <cell r="C381" t="str">
            <v>Special studies</v>
          </cell>
        </row>
        <row r="382">
          <cell r="B382" t="str">
            <v>X1310</v>
          </cell>
          <cell r="C382" t="str">
            <v>Security master plan</v>
          </cell>
        </row>
        <row r="383">
          <cell r="B383" t="str">
            <v>X1320</v>
          </cell>
          <cell r="C383" t="str">
            <v>Signage &amp; graphics master plan</v>
          </cell>
        </row>
        <row r="384">
          <cell r="B384" t="str">
            <v>X1330</v>
          </cell>
          <cell r="C384" t="str">
            <v>IT, telecommunications &amp; specialty systems study</v>
          </cell>
        </row>
        <row r="385">
          <cell r="B385" t="str">
            <v>X1700</v>
          </cell>
          <cell r="C385" t="str">
            <v>Other costs</v>
          </cell>
        </row>
        <row r="386">
          <cell r="B386" t="str">
            <v>X1730</v>
          </cell>
          <cell r="C386" t="str">
            <v>Project Insurances</v>
          </cell>
        </row>
        <row r="387">
          <cell r="B387" t="str">
            <v>X1810</v>
          </cell>
          <cell r="C387" t="str">
            <v>Professional EPCM Services</v>
          </cell>
        </row>
        <row r="388">
          <cell r="B388" t="str">
            <v>X1820</v>
          </cell>
          <cell r="C388" t="str">
            <v>Other Technical Services</v>
          </cell>
        </row>
        <row r="389">
          <cell r="B389" t="str">
            <v>X1910</v>
          </cell>
          <cell r="C389" t="str">
            <v>Contingency</v>
          </cell>
        </row>
        <row r="390">
          <cell r="B390" t="str">
            <v>X1920</v>
          </cell>
          <cell r="C390" t="str">
            <v>Escalation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"/>
      <sheetName val="SUMM"/>
      <sheetName val="HQ-TO"/>
      <sheetName val="FF&amp;E_SUMM"/>
      <sheetName val="FF&amp;E_TO"/>
      <sheetName val="BSMT CARPARK_SUMM"/>
      <sheetName val="BSMT CARPARK-TO"/>
      <sheetName val="Ext Works_HQ_SUMM"/>
      <sheetName val="Ext Works-TO-HQ"/>
      <sheetName val="FLYSHEETS"/>
    </sheetNames>
    <sheetDataSet>
      <sheetData sheetId="0" refreshError="1"/>
      <sheetData sheetId="1" refreshError="1"/>
      <sheetData sheetId="2" refreshError="1"/>
      <sheetData sheetId="3">
        <row r="6">
          <cell r="A6" t="str">
            <v>Document : Variation Schematic Design Estimate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"/>
      <sheetName val="SubmitCal"/>
      <sheetName val="Sum"/>
      <sheetName val="BQ-sum"/>
      <sheetName val="Building"/>
      <sheetName val="External"/>
      <sheetName val="Option"/>
      <sheetName val="Temporary Work"/>
      <sheetName val="Office Expenses"/>
      <sheetName val="Design"/>
      <sheetName val="VE"/>
      <sheetName val="oiltank"/>
    </sheetNames>
    <sheetDataSet>
      <sheetData sheetId="0" refreshError="1"/>
      <sheetData sheetId="1" refreshError="1">
        <row r="11">
          <cell r="L11">
            <v>1.1226239255019006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-TEMP"/>
      <sheetName val="sum-TEMP"/>
      <sheetName val="BQ"/>
      <sheetName val="BQ-sum"/>
      <sheetName val="BQ External"/>
      <sheetName val="EXT.(explain)"/>
      <sheetName val="Site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C1ㅇ"/>
      <sheetName val="Base BM-reb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K16">
            <v>-3100889.7360623879</v>
          </cell>
        </row>
        <row r="17">
          <cell r="G17">
            <v>934385.75607295427</v>
          </cell>
          <cell r="K17">
            <v>169371.15460847877</v>
          </cell>
        </row>
        <row r="18">
          <cell r="G18">
            <v>944284.9960087979</v>
          </cell>
          <cell r="K18">
            <v>-272376.19996930048</v>
          </cell>
        </row>
        <row r="19">
          <cell r="G19">
            <v>1100235.2378667907</v>
          </cell>
          <cell r="K19">
            <v>-838205.55572895915</v>
          </cell>
        </row>
        <row r="20">
          <cell r="G20">
            <v>1079751.2161132174</v>
          </cell>
          <cell r="K20">
            <v>-1177633.0269047734</v>
          </cell>
        </row>
        <row r="21">
          <cell r="G21">
            <v>1123783.6778401346</v>
          </cell>
          <cell r="K21">
            <v>-1274278.7937224843</v>
          </cell>
        </row>
        <row r="22">
          <cell r="G22">
            <v>1105143.8836787788</v>
          </cell>
          <cell r="K22">
            <v>-1317965.1225737943</v>
          </cell>
        </row>
        <row r="23">
          <cell r="G23">
            <v>1211873.7212221269</v>
          </cell>
          <cell r="K23">
            <v>-1475735.498355248</v>
          </cell>
        </row>
        <row r="24">
          <cell r="G24">
            <v>1242897.4469518734</v>
          </cell>
          <cell r="K24">
            <v>-1507639.7996148129</v>
          </cell>
        </row>
        <row r="25">
          <cell r="G25">
            <v>1242388.6634660121</v>
          </cell>
          <cell r="K25">
            <v>-1475298.8360362898</v>
          </cell>
        </row>
        <row r="26">
          <cell r="G26">
            <v>1173097.4003922935</v>
          </cell>
          <cell r="K26">
            <v>-1368763.8031261845</v>
          </cell>
        </row>
        <row r="27">
          <cell r="G27">
            <v>1246958.3770815907</v>
          </cell>
          <cell r="K27">
            <v>-1370409.3907104216</v>
          </cell>
        </row>
        <row r="28">
          <cell r="G28">
            <v>1129849.8697283007</v>
          </cell>
          <cell r="K28">
            <v>-1075994.0425293476</v>
          </cell>
        </row>
        <row r="29">
          <cell r="G29">
            <v>1362669.9593027527</v>
          </cell>
          <cell r="K29">
            <v>-1154128.7622718378</v>
          </cell>
        </row>
        <row r="30">
          <cell r="G30">
            <v>1257111.2537174637</v>
          </cell>
          <cell r="K30">
            <v>-1121801.9701711757</v>
          </cell>
        </row>
        <row r="31">
          <cell r="G31">
            <v>766806.14375081041</v>
          </cell>
          <cell r="K31">
            <v>-658003.7431982233</v>
          </cell>
        </row>
        <row r="32">
          <cell r="K32">
            <v>-50055.767223137314</v>
          </cell>
        </row>
        <row r="33">
          <cell r="K33">
            <v>-50055.767223137314</v>
          </cell>
        </row>
        <row r="34">
          <cell r="K34">
            <v>-50055.767223137314</v>
          </cell>
        </row>
        <row r="35">
          <cell r="K35">
            <v>1001105.8944628179</v>
          </cell>
        </row>
        <row r="36"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ing"/>
    </sheetNames>
    <sheetDataSet>
      <sheetData sheetId="0" refreshError="1">
        <row r="8">
          <cell r="E8">
            <v>65.62</v>
          </cell>
        </row>
        <row r="9">
          <cell r="E9">
            <v>59.04</v>
          </cell>
        </row>
        <row r="10">
          <cell r="E10">
            <v>56</v>
          </cell>
        </row>
        <row r="11">
          <cell r="E11">
            <v>3.2809999999999999E-2</v>
          </cell>
        </row>
        <row r="12">
          <cell r="E12">
            <v>0.16400000000000001</v>
          </cell>
        </row>
        <row r="15">
          <cell r="E15">
            <v>122</v>
          </cell>
        </row>
        <row r="16">
          <cell r="E16">
            <v>117</v>
          </cell>
        </row>
        <row r="17">
          <cell r="E17">
            <v>64</v>
          </cell>
        </row>
        <row r="18">
          <cell r="E18">
            <v>59</v>
          </cell>
        </row>
        <row r="21">
          <cell r="E21">
            <v>24.84</v>
          </cell>
        </row>
        <row r="22">
          <cell r="E22">
            <v>2.1899999999999999E-2</v>
          </cell>
        </row>
        <row r="23">
          <cell r="E23">
            <v>0.8</v>
          </cell>
        </row>
        <row r="26">
          <cell r="E26">
            <v>0.5</v>
          </cell>
        </row>
        <row r="27">
          <cell r="E27">
            <v>0.5</v>
          </cell>
        </row>
        <row r="30">
          <cell r="E30">
            <v>1000</v>
          </cell>
        </row>
        <row r="31">
          <cell r="E31">
            <v>800</v>
          </cell>
        </row>
        <row r="32">
          <cell r="E32">
            <v>1000</v>
          </cell>
        </row>
        <row r="33">
          <cell r="E33">
            <v>500</v>
          </cell>
        </row>
        <row r="35">
          <cell r="E35">
            <v>417000000</v>
          </cell>
        </row>
        <row r="36">
          <cell r="E36">
            <v>1.95</v>
          </cell>
        </row>
        <row r="37">
          <cell r="E37">
            <v>493.2</v>
          </cell>
        </row>
        <row r="43">
          <cell r="D43">
            <v>55.56</v>
          </cell>
          <cell r="E43">
            <v>0.08</v>
          </cell>
          <cell r="F43">
            <v>0.08</v>
          </cell>
        </row>
        <row r="44">
          <cell r="D44">
            <v>0.47899999999999998</v>
          </cell>
          <cell r="E44">
            <v>0.25</v>
          </cell>
          <cell r="F44">
            <v>0.25</v>
          </cell>
        </row>
        <row r="45">
          <cell r="D45">
            <v>1076.54</v>
          </cell>
          <cell r="E45">
            <v>1.6930000000000001E-2</v>
          </cell>
          <cell r="F45">
            <v>1.6930000000000001E-2</v>
          </cell>
        </row>
        <row r="46">
          <cell r="D46">
            <v>8.2299999999999998E-2</v>
          </cell>
          <cell r="E46">
            <v>1.5100000000000001E-2</v>
          </cell>
          <cell r="F46">
            <v>1.5100000000000001E-2</v>
          </cell>
        </row>
        <row r="47">
          <cell r="D47">
            <v>9.9999999999999995E-7</v>
          </cell>
          <cell r="E47">
            <v>2E-3</v>
          </cell>
          <cell r="F47">
            <v>2E-3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rus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EAT"/>
    </sheetNames>
    <definedNames>
      <definedName name="iteration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IF COST ITEM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レート"/>
      <sheetName val="②決裁書"/>
      <sheetName val="③赤紙(日文)"/>
      <sheetName val="④変更推移金額"/>
      <sheetName val="⑤前回決裁の確認事項と対応他"/>
      <sheetName val="⑥総括"/>
      <sheetName val="⑦集計表"/>
      <sheetName val="⑧Bill No. 6"/>
      <sheetName val="⑨組織表"/>
      <sheetName val="⑩労務比較"/>
      <sheetName val="労務電気計装"/>
      <sheetName val="労務機械"/>
      <sheetName val="単価"/>
      <sheetName val="Cable"/>
      <sheetName val="UNIT RATE"/>
      <sheetName val="Sheet3"/>
      <sheetName val="③赤紙_日文_"/>
    </sheetNames>
    <sheetDataSet>
      <sheetData sheetId="0"/>
      <sheetData sheetId="1"/>
      <sheetData sheetId="2" refreshError="1">
        <row r="7">
          <cell r="C7" t="str">
            <v>Aタイトル固定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"/>
      <sheetName val="Division Summary"/>
      <sheetName val="Bill 1 - General Requirements"/>
      <sheetName val="Bill 2"/>
      <sheetName val="Bill 3"/>
      <sheetName val="Bill 4"/>
      <sheetName val="Bill 5"/>
      <sheetName val="Bill 6"/>
      <sheetName val="Bill 7"/>
      <sheetName val="Bill 8"/>
      <sheetName val="Bill 9"/>
      <sheetName val="Bill 10"/>
      <sheetName val="Bill 11"/>
      <sheetName val="Bill 12"/>
      <sheetName val="Bill 13"/>
      <sheetName val="Labour Day Rate "/>
      <sheetName val="Resident Engineer "/>
      <sheetName val="Equip Day Rate "/>
      <sheetName val="Sheet1"/>
      <sheetName val="Labour Day Rate"/>
      <sheetName val="Equip Day Rate"/>
      <sheetName val="Resident Engineer"/>
      <sheetName val="Doha WBS Cle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>
            <v>0.26666666666666666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-e1"/>
      <sheetName val="cp_e1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 format"/>
      <sheetName val="General"/>
      <sheetName val="Quotation"/>
      <sheetName val="cover page (for sample)"/>
      <sheetName val="Format (Input data)"/>
    </sheetNames>
    <sheetDataSet>
      <sheetData sheetId="0" refreshError="1"/>
      <sheetData sheetId="1" refreshError="1">
        <row r="4">
          <cell r="B4" t="str">
            <v>ADDITIONAL WORKS</v>
          </cell>
        </row>
        <row r="5">
          <cell r="A5" t="str">
            <v>I</v>
          </cell>
          <cell r="B5" t="str">
            <v>ELECTRICAL WORKS</v>
          </cell>
        </row>
        <row r="6">
          <cell r="A6" t="str">
            <v>II</v>
          </cell>
          <cell r="B6" t="str">
            <v>MECHANICAL WORKS</v>
          </cell>
        </row>
        <row r="7">
          <cell r="A7" t="str">
            <v>III</v>
          </cell>
          <cell r="B7" t="str">
            <v>TRANSPORTATION FEE</v>
          </cell>
        </row>
        <row r="8">
          <cell r="B8" t="str">
            <v>SUB TOTAL</v>
          </cell>
        </row>
        <row r="10">
          <cell r="A10" t="str">
            <v>IV</v>
          </cell>
          <cell r="B10" t="str">
            <v>SITE  EXPENSES</v>
          </cell>
        </row>
        <row r="12">
          <cell r="B12" t="str">
            <v xml:space="preserve">SUB TOTAL </v>
          </cell>
        </row>
        <row r="14">
          <cell r="A14" t="str">
            <v>V</v>
          </cell>
          <cell r="B14" t="str">
            <v>OVERHEAD  (5%)</v>
          </cell>
        </row>
        <row r="15">
          <cell r="B15" t="str">
            <v>TOTAL</v>
          </cell>
        </row>
        <row r="17">
          <cell r="A17" t="str">
            <v>VI</v>
          </cell>
          <cell r="B17" t="str">
            <v>EXPENSES FOR LICENSE</v>
          </cell>
        </row>
        <row r="18">
          <cell r="A18" t="str">
            <v>VII</v>
          </cell>
          <cell r="B18" t="str">
            <v>V.A.T</v>
          </cell>
        </row>
        <row r="19">
          <cell r="A19" t="str">
            <v>VIII</v>
          </cell>
          <cell r="B19" t="str">
            <v>ENTERPRISE INCOME TAX (E.I.T.)</v>
          </cell>
        </row>
        <row r="21">
          <cell r="B21" t="str">
            <v>GRAND TOTAL</v>
          </cell>
        </row>
      </sheetData>
      <sheetData sheetId="2" refreshError="1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Notes"/>
      <sheetName val="GFA"/>
      <sheetName val="Exec_Summary"/>
      <sheetName val="MALE_Summary"/>
      <sheetName val="FEMALE_Summary"/>
      <sheetName val="Res.Hall_Sum"/>
      <sheetName val="Res.Hall_Elemental"/>
      <sheetName val="Res.Hall_FF&amp;E"/>
      <sheetName val="Apt_Sum"/>
      <sheetName val="Apt_Elemental"/>
      <sheetName val="Apt_FF&amp;E"/>
      <sheetName val="Res.Com.Centre_Sum"/>
      <sheetName val="Res.Com.Centre_Elemental"/>
      <sheetName val="Res.Com_FF&amp;E"/>
      <sheetName val="Male Ext Work_Sum"/>
      <sheetName val="Male Ext Work_Elemental"/>
      <sheetName val="Female Ext Work_Sum"/>
      <sheetName val="Female Ext Work_Elemental"/>
      <sheetName val="FLYSHEE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예산서"/>
      <sheetName val="설명서"/>
      <sheetName val="김포BV"/>
      <sheetName val="공재료비단가산출"/>
      <sheetName val="공노무비단가산출"/>
      <sheetName val="수량산출서"/>
      <sheetName val="품 #1,#2"/>
      <sheetName val="품 #3~#14"/>
      <sheetName val="산출표지"/>
      <sheetName val="산 #1"/>
      <sheetName val="산 #8-1"/>
      <sheetName val="산 #8-2"/>
      <sheetName val="노임단가"/>
      <sheetName val="C3"/>
      <sheetName val="C4"/>
      <sheetName val="S1(1)"/>
      <sheetName val="S2(1)"/>
      <sheetName val="S3(1)"/>
      <sheetName val="S4(1)"/>
      <sheetName val="S5(1)"/>
      <sheetName val="S7 (2)"/>
      <sheetName val="S10"/>
      <sheetName val="S11"/>
      <sheetName val="S12"/>
      <sheetName val="S13"/>
      <sheetName val="S14"/>
      <sheetName val="S15"/>
      <sheetName val="S16"/>
      <sheetName val="S2 (2)"/>
      <sheetName val="S3 (2)"/>
      <sheetName val="S4 (2)"/>
      <sheetName val="S5(2)"/>
      <sheetName val="S6 (2)"/>
      <sheetName val="S6"/>
      <sheetName val="S7"/>
      <sheetName val="S8"/>
      <sheetName val="Sheet1"/>
      <sheetName val="Sheet2"/>
      <sheetName val="S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LC Calc Sheet"/>
      <sheetName val="QUOTE_E"/>
    </sheetNames>
    <sheetDataSet>
      <sheetData sheetId="0"/>
      <sheetData sheetId="1">
        <row r="227">
          <cell r="O227">
            <v>4681739.5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Raw Data"/>
      <sheetName val="Airport Cost Comparisons Rev05"/>
      <sheetName val="Estimate"/>
      <sheetName val="#REF"/>
      <sheetName val="Risk"/>
      <sheetName val="Bech_Lab"/>
      <sheetName val="Direct_Lbr"/>
      <sheetName val="Sheet1"/>
      <sheetName val="WAGERATE BY CRAFT"/>
      <sheetName val="Rates"/>
      <sheetName val="Detail"/>
      <sheetName val="A"/>
      <sheetName val="B"/>
      <sheetName val="Salary Ranges"/>
      <sheetName val="As sold PFS"/>
      <sheetName val="Input"/>
      <sheetName val="Period -Worksheet"/>
      <sheetName val="@RISK Correlations"/>
      <sheetName val="Labour"/>
      <sheetName val="Project Info"/>
      <sheetName val="Link In"/>
      <sheetName val="CRF-BE Rates"/>
      <sheetName val="Project Work Off Contribution"/>
      <sheetName val="H.O. RATES"/>
      <sheetName val="FIELD RATES"/>
      <sheetName val="COVER"/>
      <sheetName val="TOTAL SCHEDULE"/>
      <sheetName val="Man-Plan Forecast"/>
    </sheetNames>
    <sheetDataSet>
      <sheetData sheetId="0" refreshError="1"/>
      <sheetData sheetId="1" refreshError="1">
        <row r="1">
          <cell r="A1" t="str">
            <v>Comparison of Average Unit Rates for Airport Terminal/Concourse Buildings</v>
          </cell>
        </row>
        <row r="4">
          <cell r="A4" t="str">
            <v>Item</v>
          </cell>
          <cell r="B4" t="str">
            <v>Estimate Type</v>
          </cell>
          <cell r="C4" t="str">
            <v>Original Data Date</v>
          </cell>
          <cell r="D4" t="str">
            <v>Project &amp; Location</v>
          </cell>
          <cell r="E4" t="str">
            <v>m2 GFA</v>
          </cell>
          <cell r="F4" t="str">
            <v>Rate/m2 GFA          USD</v>
          </cell>
          <cell r="G4" t="str">
            <v>Rate/m2 GFA          SAR</v>
          </cell>
          <cell r="H4" t="str">
            <v>Total</v>
          </cell>
          <cell r="I4" t="str">
            <v>MPPA</v>
          </cell>
          <cell r="J4" t="str">
            <v>Rate/MPPA</v>
          </cell>
        </row>
        <row r="5">
          <cell r="A5">
            <v>1</v>
          </cell>
          <cell r="B5" t="str">
            <v>Published</v>
          </cell>
          <cell r="C5">
            <v>2003</v>
          </cell>
          <cell r="D5" t="str">
            <v>Spons A&amp;B Price Book 2003 - Low Rate</v>
          </cell>
          <cell r="E5">
            <v>100000</v>
          </cell>
          <cell r="F5">
            <v>1770</v>
          </cell>
          <cell r="G5">
            <v>6637.5</v>
          </cell>
          <cell r="H5">
            <v>177000000</v>
          </cell>
          <cell r="J5" t="e">
            <v>#DIV/0!</v>
          </cell>
        </row>
        <row r="6">
          <cell r="A6">
            <v>2</v>
          </cell>
          <cell r="B6" t="str">
            <v>As Bid</v>
          </cell>
          <cell r="C6">
            <v>37530</v>
          </cell>
          <cell r="D6" t="str">
            <v>Pafos International Airport, Cyprus</v>
          </cell>
          <cell r="E6">
            <v>28000</v>
          </cell>
          <cell r="F6">
            <v>1790</v>
          </cell>
          <cell r="G6">
            <v>6712.5</v>
          </cell>
          <cell r="H6">
            <v>50120000</v>
          </cell>
          <cell r="I6">
            <v>2</v>
          </cell>
          <cell r="J6">
            <v>25060000</v>
          </cell>
        </row>
        <row r="7">
          <cell r="A7">
            <v>3</v>
          </cell>
          <cell r="B7" t="str">
            <v>As Bid</v>
          </cell>
          <cell r="C7">
            <v>37530</v>
          </cell>
          <cell r="D7" t="str">
            <v>Larnaka International Airport, Cyprus</v>
          </cell>
          <cell r="E7">
            <v>83000</v>
          </cell>
          <cell r="F7">
            <v>2255</v>
          </cell>
          <cell r="G7">
            <v>8456.25</v>
          </cell>
          <cell r="H7">
            <v>187165000</v>
          </cell>
          <cell r="I7">
            <v>6</v>
          </cell>
          <cell r="J7">
            <v>31194166.666666668</v>
          </cell>
        </row>
        <row r="8">
          <cell r="A8">
            <v>4</v>
          </cell>
          <cell r="B8" t="str">
            <v>Published</v>
          </cell>
          <cell r="C8">
            <v>2003</v>
          </cell>
          <cell r="D8" t="str">
            <v>Hutchinsons (Franklin &amp; Andrews) Price Book</v>
          </cell>
          <cell r="E8">
            <v>100000</v>
          </cell>
          <cell r="F8">
            <v>2430</v>
          </cell>
          <cell r="G8">
            <v>9112.5</v>
          </cell>
          <cell r="H8">
            <v>243000000</v>
          </cell>
          <cell r="J8" t="e">
            <v>#DIV/0!</v>
          </cell>
        </row>
        <row r="9">
          <cell r="A9">
            <v>5</v>
          </cell>
          <cell r="B9" t="str">
            <v>Bid Tabs</v>
          </cell>
          <cell r="C9">
            <v>1995</v>
          </cell>
          <cell r="D9" t="str">
            <v>Dubai International Airport, United Arab Emirates</v>
          </cell>
          <cell r="E9">
            <v>146000</v>
          </cell>
          <cell r="F9">
            <v>2930</v>
          </cell>
          <cell r="G9">
            <v>10987.5</v>
          </cell>
          <cell r="H9">
            <v>427780000</v>
          </cell>
          <cell r="J9" t="e">
            <v>#DIV/0!</v>
          </cell>
        </row>
        <row r="10">
          <cell r="A10">
            <v>6</v>
          </cell>
          <cell r="B10" t="str">
            <v>Published</v>
          </cell>
          <cell r="C10">
            <v>2003</v>
          </cell>
          <cell r="D10" t="str">
            <v>Spons A&amp;B Price Book 2003 - High Rate</v>
          </cell>
          <cell r="E10">
            <v>200000</v>
          </cell>
          <cell r="F10">
            <v>3870</v>
          </cell>
          <cell r="G10">
            <v>14512.5</v>
          </cell>
          <cell r="H10">
            <v>774000000</v>
          </cell>
          <cell r="J10" t="e">
            <v>#DIV/0!</v>
          </cell>
        </row>
        <row r="11">
          <cell r="A11">
            <v>7</v>
          </cell>
          <cell r="B11" t="str">
            <v>ROM Estimate</v>
          </cell>
          <cell r="C11">
            <v>2003</v>
          </cell>
          <cell r="D11" t="str">
            <v>KAIA - Combined Rate for Terminals and Concourses</v>
          </cell>
          <cell r="E11">
            <v>288000</v>
          </cell>
          <cell r="F11">
            <v>4585</v>
          </cell>
          <cell r="G11">
            <v>17193.75</v>
          </cell>
          <cell r="H11">
            <v>1320480000</v>
          </cell>
          <cell r="J11" t="e">
            <v>#DIV/0!</v>
          </cell>
        </row>
        <row r="12">
          <cell r="A12">
            <v>8</v>
          </cell>
          <cell r="B12" t="str">
            <v>Estimate</v>
          </cell>
          <cell r="C12">
            <v>2002</v>
          </cell>
          <cell r="D12" t="str">
            <v>Chicago T6</v>
          </cell>
          <cell r="E12">
            <v>137999</v>
          </cell>
          <cell r="F12">
            <v>2303</v>
          </cell>
          <cell r="G12">
            <v>8636.25</v>
          </cell>
          <cell r="H12">
            <v>317811697</v>
          </cell>
          <cell r="I12">
            <v>7</v>
          </cell>
          <cell r="J12">
            <v>45401671</v>
          </cell>
        </row>
        <row r="13">
          <cell r="A13">
            <v>9</v>
          </cell>
          <cell r="B13" t="str">
            <v>As Bid</v>
          </cell>
          <cell r="C13">
            <v>1999</v>
          </cell>
          <cell r="D13" t="str">
            <v>Luton Airport</v>
          </cell>
          <cell r="E13">
            <v>24500</v>
          </cell>
          <cell r="F13">
            <v>2400</v>
          </cell>
          <cell r="G13">
            <v>9000</v>
          </cell>
          <cell r="H13">
            <v>58800000</v>
          </cell>
          <cell r="I13">
            <v>5</v>
          </cell>
          <cell r="J13">
            <v>11760000</v>
          </cell>
        </row>
        <row r="14">
          <cell r="A14">
            <v>10</v>
          </cell>
          <cell r="B14" t="str">
            <v>ROM Estimate</v>
          </cell>
          <cell r="C14">
            <v>2003</v>
          </cell>
          <cell r="D14" t="str">
            <v>Doha - Combined Rate for Terminals and Concourses</v>
          </cell>
          <cell r="E14">
            <v>140000</v>
          </cell>
          <cell r="F14">
            <v>3058.4857142857145</v>
          </cell>
          <cell r="G14">
            <v>11469.321428571429</v>
          </cell>
          <cell r="H14">
            <v>428188000</v>
          </cell>
          <cell r="J14" t="e">
            <v>#DIV/0!</v>
          </cell>
        </row>
        <row r="16">
          <cell r="A16" t="str">
            <v>Notes</v>
          </cell>
        </row>
        <row r="17">
          <cell r="A17" t="str">
            <v>1.  Above rates are inclusive of Direct Costs and Contractors Preliminaries, Overhead and Profit</v>
          </cell>
        </row>
        <row r="18">
          <cell r="A18" t="str">
            <v>2.  Above rates exclude Design, Construction Management and Project Management, Insurances, Contingency, Overhead, Risk and Fee</v>
          </cell>
        </row>
        <row r="19">
          <cell r="A19" t="str">
            <v>3.  All costs are escalated to October 2003</v>
          </cell>
        </row>
        <row r="20">
          <cell r="A20" t="str">
            <v>4.  All costs are for New Build Terminals and Concourses inclusive of Specialist Systems and Circulation Equipment</v>
          </cell>
        </row>
        <row r="21">
          <cell r="A21" t="str">
            <v>5.  Costs exclude all Airside Civil Works (aprons, taxiways and runways, etc.) and all Landside Civil Works (roads, car parks, landscaping, etc.)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ve total"/>
      <sheetName val="Weight"/>
      <sheetName val="Valve total(4units)"/>
      <sheetName val="Valve"/>
      <sheetName val="Control valve"/>
      <sheetName val="Specialty"/>
      <sheetName val="S.Cooler"/>
      <sheetName val="Pivot"/>
      <sheetName val="Pivot2"/>
      <sheetName val="Vendor 집계표"/>
      <sheetName val="Project별 집계표"/>
      <sheetName val="Vendor"/>
      <sheetName val="w't table"/>
      <sheetName val="w_t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">
          <cell r="AE2" t="str">
            <v>bw</v>
          </cell>
          <cell r="AF2" t="str">
            <v>flanged</v>
          </cell>
        </row>
        <row r="3">
          <cell r="AE3">
            <v>35</v>
          </cell>
          <cell r="AF3">
            <v>34</v>
          </cell>
        </row>
        <row r="4">
          <cell r="AE4">
            <v>35</v>
          </cell>
          <cell r="AF4">
            <v>34</v>
          </cell>
        </row>
        <row r="5">
          <cell r="AE5">
            <v>35</v>
          </cell>
          <cell r="AF5">
            <v>34</v>
          </cell>
        </row>
      </sheetData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예산서"/>
      <sheetName val="설명서"/>
      <sheetName val="김포BV"/>
      <sheetName val="공재료비단가산출"/>
      <sheetName val="공노무비단가산출"/>
      <sheetName val="수량산출서"/>
      <sheetName val="품 #1,#2"/>
      <sheetName val="품 #3~#14"/>
      <sheetName val="산출표지"/>
      <sheetName val="산 #1"/>
      <sheetName val="산 #8-1"/>
      <sheetName val="산 #8-2"/>
      <sheetName val="노임단가"/>
      <sheetName val="C3"/>
      <sheetName val="C4"/>
      <sheetName val="S1(1)"/>
      <sheetName val="S2(1)"/>
      <sheetName val="S3(1)"/>
      <sheetName val="S4(1)"/>
      <sheetName val="S5(1)"/>
      <sheetName val="S7 (2)"/>
      <sheetName val="S10"/>
      <sheetName val="S11"/>
      <sheetName val="S12"/>
      <sheetName val="S13"/>
      <sheetName val="S14"/>
      <sheetName val="S15"/>
      <sheetName val="S16"/>
      <sheetName val="S2 (2)"/>
      <sheetName val="S3 (2)"/>
      <sheetName val="S4 (2)"/>
      <sheetName val="S5(2)"/>
      <sheetName val="S6 (2)"/>
      <sheetName val="S6"/>
      <sheetName val="S7"/>
      <sheetName val="S8"/>
      <sheetName val="Sheet1"/>
      <sheetName val="Sheet2"/>
      <sheetName val="S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3E1_GCR"/>
      <sheetName val="CP-E1"/>
      <sheetName val="_3E1_GCR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COVER"/>
      <sheetName val="GT"/>
      <sheetName val="GLST"/>
      <sheetName val="예산서"/>
      <sheetName val="G"/>
      <sheetName val="목록표"/>
      <sheetName val="일산"/>
      <sheetName val="C1ㅇ"/>
      <sheetName val="노단ㅇ"/>
      <sheetName val="수량ㅇ"/>
      <sheetName val="S_6ㅇ"/>
      <sheetName val="S7ㅇ"/>
      <sheetName val="품 #1"/>
      <sheetName val="품 #3,4"/>
      <sheetName val="품 #5,6,7"/>
      <sheetName val="품 #8~14"/>
      <sheetName val="품 #15ㅇ"/>
      <sheetName val="품 #16"/>
      <sheetName val="품 #17"/>
      <sheetName val="품 #18"/>
      <sheetName val="품 #19"/>
      <sheetName val="COSTㅇ"/>
      <sheetName val="③赤紙(日文)"/>
      <sheetName val="#3E1_GCR"/>
      <sheetName val="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work"/>
      <sheetName val="Schedule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act"/>
      <sheetName val="Trend Sum"/>
      <sheetName val="Q&amp;AE"/>
      <sheetName val="Commitment DC"/>
      <sheetName val="Detail"/>
      <sheetName val="SUS Rev 5"/>
      <sheetName val="MCC Rev 5"/>
      <sheetName val="Contingency"/>
      <sheetName val="COC"/>
      <sheetName val="Escalation"/>
      <sheetName val="Op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배관집계표"/>
      <sheetName val="기계내역서"/>
      <sheetName val="배관내역서"/>
      <sheetName val="내역서"/>
      <sheetName val="자재비"/>
      <sheetName val="실행총괄표"/>
      <sheetName val="실행내역서"/>
      <sheetName val="Manpower (Rev.0)"/>
      <sheetName val="Dia-in"/>
      <sheetName val="MPBD (철거)"/>
      <sheetName val="Dia-in Factor"/>
      <sheetName val="Dia-sum"/>
      <sheetName val="Sum"/>
      <sheetName val="Sheet2"/>
      <sheetName val="Sheet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"/>
      <sheetName val="Estimate Summary"/>
      <sheetName val="HQ-1_summ"/>
      <sheetName val="HQ-1_BACK-UP 1"/>
      <sheetName val="HQ-1_BACK-UP 2"/>
      <sheetName val="Ext Works HQ-1_BACK-UP"/>
      <sheetName val="HQ-2_summ"/>
      <sheetName val="HQ-2_BACK-UP 1"/>
      <sheetName val="HQ-2_BACK-UP 2"/>
      <sheetName val="Ext Works HQ-2_BACK-UP"/>
      <sheetName val="HQ-3_summ"/>
      <sheetName val="HQ-3_BACK-UP 1"/>
      <sheetName val="HQ-3_BACK-UP 2"/>
      <sheetName val="Ext Works HQ-3_BACK-UP"/>
      <sheetName val="HQ-GFA"/>
      <sheetName val=" HQ Suppl."/>
      <sheetName val="Benchmark"/>
      <sheetName val="Roof Cost back-up"/>
      <sheetName val="LIB-1_summ"/>
      <sheetName val="LIB-1_BACK-UP 1"/>
      <sheetName val="LIB-1_BACK-UP 2"/>
      <sheetName val="LIB-2_summ"/>
      <sheetName val="LIB-2_BACK-UP 1"/>
      <sheetName val="LIB-2_BACK-UP 2"/>
      <sheetName val="LIB-3_summ"/>
      <sheetName val="LIB-3_BACK-UP 1"/>
      <sheetName val="LIB-3_BACK-UP 2"/>
      <sheetName val="LIB-GFA"/>
      <sheetName val="Lib Suppl."/>
      <sheetName val="Lib Benchmark"/>
      <sheetName val="RAND-1_summ"/>
      <sheetName val="RAND-1_BACK-UP 1"/>
      <sheetName val="RAND-1_BACK-UP 2"/>
      <sheetName val="Ext Works RAND-1_BACK-UP"/>
      <sheetName val="RAND-2_summ"/>
      <sheetName val="RAND-2_BACK-UP 1"/>
      <sheetName val="RAND-2_BACK-UP 2"/>
      <sheetName val="Ext Works RAND-2_BACK-UP"/>
      <sheetName val="RAND-3_summ"/>
      <sheetName val="RAND-3_BACK-UP 1"/>
      <sheetName val="RAND-3_BACK-UP 2"/>
      <sheetName val="Ext Works RAND-3_BACK-UP"/>
      <sheetName val="RAND-GFA"/>
      <sheetName val="Rand Suppl."/>
      <sheetName val="Car P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Latin America"/>
      <sheetName val="BUINPUT"/>
    </sheetNames>
    <definedNames>
      <definedName name="PrintChart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I45"/>
  <sheetViews>
    <sheetView tabSelected="1" topLeftCell="A13" zoomScaleNormal="100" zoomScalePageLayoutView="125" workbookViewId="0">
      <selection activeCell="I22" sqref="I22"/>
    </sheetView>
  </sheetViews>
  <sheetFormatPr defaultColWidth="8.85546875" defaultRowHeight="15"/>
  <cols>
    <col min="1" max="1" width="5.7109375" style="1" customWidth="1"/>
    <col min="2" max="2" width="23.42578125" style="1" customWidth="1"/>
    <col min="3" max="3" width="12.5703125" style="1" customWidth="1"/>
    <col min="4" max="4" width="12.140625" style="1" bestFit="1" customWidth="1"/>
    <col min="5" max="5" width="12.85546875" style="1" bestFit="1" customWidth="1"/>
    <col min="6" max="6" width="1.42578125" style="1" customWidth="1"/>
    <col min="7" max="7" width="9" style="1" bestFit="1" customWidth="1"/>
    <col min="8" max="8" width="21.28515625" style="1" customWidth="1"/>
    <col min="9" max="9" width="12.7109375" style="1" customWidth="1"/>
    <col min="10" max="12" width="9" style="1" bestFit="1" customWidth="1"/>
    <col min="13" max="13" width="10.5703125" style="1" bestFit="1" customWidth="1"/>
    <col min="14" max="16384" width="8.85546875" style="1"/>
  </cols>
  <sheetData>
    <row r="1" spans="1:9" s="2" customFormat="1">
      <c r="A1" s="2" t="s">
        <v>10</v>
      </c>
      <c r="C1" s="54" t="s">
        <v>11</v>
      </c>
      <c r="D1" s="54"/>
      <c r="E1" s="54"/>
    </row>
    <row r="3" spans="1:9" ht="21">
      <c r="B3" s="67" t="s">
        <v>27</v>
      </c>
      <c r="C3" s="67"/>
      <c r="D3" s="67"/>
      <c r="E3" s="67"/>
      <c r="F3" s="67"/>
      <c r="G3" s="67"/>
      <c r="H3" s="67"/>
      <c r="I3" s="67"/>
    </row>
    <row r="5" spans="1:9">
      <c r="B5" s="4" t="s">
        <v>35</v>
      </c>
      <c r="H5" s="28" t="s">
        <v>49</v>
      </c>
      <c r="I5" s="29"/>
    </row>
    <row r="6" spans="1:9">
      <c r="B6" s="1" t="s">
        <v>28</v>
      </c>
      <c r="C6" s="19">
        <v>45000</v>
      </c>
      <c r="H6" s="30" t="s">
        <v>45</v>
      </c>
      <c r="I6" s="31">
        <f>'Cash Flow'!C15</f>
        <v>0.31990509150476854</v>
      </c>
    </row>
    <row r="7" spans="1:9">
      <c r="B7" s="1" t="s">
        <v>29</v>
      </c>
      <c r="C7" s="19">
        <v>12000</v>
      </c>
      <c r="H7" s="30" t="s">
        <v>46</v>
      </c>
      <c r="I7" s="31">
        <f>'Cash Flow'!C31</f>
        <v>0.69144619896665183</v>
      </c>
    </row>
    <row r="8" spans="1:9">
      <c r="C8" s="20"/>
      <c r="H8" s="30" t="s">
        <v>50</v>
      </c>
      <c r="I8" s="32">
        <f>'Cash Flow'!C32</f>
        <v>5</v>
      </c>
    </row>
    <row r="9" spans="1:9">
      <c r="B9" s="1" t="s">
        <v>30</v>
      </c>
      <c r="C9" s="21">
        <v>0.2</v>
      </c>
      <c r="H9" s="30" t="s">
        <v>47</v>
      </c>
      <c r="I9" s="31">
        <f>(SUM('Cash Flow'!C11:L11)/(-'Cash Flow'!C9-'Cash Flow'!C10))/10</f>
        <v>0.25220479734568546</v>
      </c>
    </row>
    <row r="10" spans="1:9">
      <c r="B10" s="1" t="s">
        <v>31</v>
      </c>
      <c r="C10" s="65">
        <f>1-C9</f>
        <v>0.8</v>
      </c>
      <c r="H10" s="26" t="s">
        <v>48</v>
      </c>
      <c r="I10" s="27" t="str">
        <f>IF(I6&gt;=0.1,IF(I7&gt;=0.12,IF(I8&lt;10, "Invest", "Do Not Invest"),"Do Not Invest"),"Do Not Invest")</f>
        <v>Invest</v>
      </c>
    </row>
    <row r="11" spans="1:9">
      <c r="B11" s="1" t="s">
        <v>32</v>
      </c>
      <c r="C11" s="21">
        <v>0.05</v>
      </c>
    </row>
    <row r="12" spans="1:9">
      <c r="B12" s="1" t="s">
        <v>33</v>
      </c>
      <c r="C12" s="20">
        <v>10</v>
      </c>
      <c r="D12" s="1" t="s">
        <v>34</v>
      </c>
    </row>
    <row r="13" spans="1:9">
      <c r="C13" s="20"/>
    </row>
    <row r="15" spans="1:9">
      <c r="B15" s="4" t="s">
        <v>36</v>
      </c>
      <c r="C15" s="7" t="s">
        <v>41</v>
      </c>
      <c r="D15" s="7" t="s">
        <v>42</v>
      </c>
    </row>
    <row r="16" spans="1:9">
      <c r="B16" s="6" t="s">
        <v>37</v>
      </c>
      <c r="C16" s="13">
        <v>0.13</v>
      </c>
      <c r="D16" s="9">
        <f>$D$45*$D$39*$G$34*C16/12</f>
        <v>212.26516419753082</v>
      </c>
      <c r="E16" s="22"/>
    </row>
    <row r="17" spans="2:7">
      <c r="B17" s="6" t="s">
        <v>38</v>
      </c>
      <c r="C17" s="13">
        <v>0.11</v>
      </c>
      <c r="D17" s="9">
        <f>$D$45*$D$39*$G$34*C17/12</f>
        <v>179.6089850902184</v>
      </c>
      <c r="E17" s="22"/>
    </row>
    <row r="18" spans="2:7">
      <c r="B18" s="6" t="s">
        <v>39</v>
      </c>
      <c r="C18" s="13">
        <v>7.0000000000000007E-2</v>
      </c>
      <c r="D18" s="9">
        <f>$D$45*$D$39*$G$34*C18/12</f>
        <v>114.29662687559353</v>
      </c>
      <c r="E18" s="22"/>
    </row>
    <row r="19" spans="2:7">
      <c r="B19" s="6" t="s">
        <v>40</v>
      </c>
      <c r="C19" s="13">
        <v>0.05</v>
      </c>
      <c r="D19" s="9">
        <f>$D$45*$D$39*$G$34*C19/12</f>
        <v>81.640447768281092</v>
      </c>
      <c r="E19" s="22"/>
    </row>
    <row r="20" spans="2:7">
      <c r="B20" s="23" t="s">
        <v>43</v>
      </c>
      <c r="C20" s="25">
        <f>SUM(C16:C19)</f>
        <v>0.36</v>
      </c>
      <c r="D20" s="24">
        <f>SUM(D16:D19)</f>
        <v>587.81122393162377</v>
      </c>
      <c r="E20" s="22"/>
    </row>
    <row r="23" spans="2:7">
      <c r="B23" s="4" t="s">
        <v>44</v>
      </c>
    </row>
    <row r="24" spans="2:7">
      <c r="B24" s="6" t="s">
        <v>66</v>
      </c>
      <c r="C24" s="53">
        <v>1</v>
      </c>
    </row>
    <row r="25" spans="2:7">
      <c r="B25" s="6" t="s">
        <v>72</v>
      </c>
      <c r="C25" s="53">
        <f>C6+C7</f>
        <v>57000</v>
      </c>
      <c r="D25" s="1" t="s">
        <v>73</v>
      </c>
    </row>
    <row r="26" spans="2:7">
      <c r="B26" s="6" t="s">
        <v>51</v>
      </c>
      <c r="C26" s="13">
        <v>0.03</v>
      </c>
    </row>
    <row r="28" spans="2:7">
      <c r="B28" s="4" t="s">
        <v>19</v>
      </c>
    </row>
    <row r="29" spans="2:7">
      <c r="B29" s="5"/>
      <c r="C29" s="7" t="s">
        <v>15</v>
      </c>
      <c r="D29" s="7" t="s">
        <v>16</v>
      </c>
      <c r="E29" s="7" t="s">
        <v>17</v>
      </c>
      <c r="G29" s="7" t="s">
        <v>20</v>
      </c>
    </row>
    <row r="30" spans="2:7">
      <c r="B30" s="6" t="s">
        <v>12</v>
      </c>
      <c r="C30" s="10">
        <v>68</v>
      </c>
      <c r="D30" s="10">
        <v>78</v>
      </c>
      <c r="E30" s="10">
        <v>62</v>
      </c>
      <c r="G30" s="9">
        <f>AVERAGE(C30:E30)</f>
        <v>69.333333333333329</v>
      </c>
    </row>
    <row r="31" spans="2:7">
      <c r="B31" s="6" t="s">
        <v>13</v>
      </c>
      <c r="C31" s="10">
        <v>404.59999999999997</v>
      </c>
      <c r="D31" s="10">
        <v>464.09999999999997</v>
      </c>
      <c r="E31" s="10">
        <v>368.9</v>
      </c>
      <c r="G31" s="9">
        <f>AVERAGE(C31:E31)</f>
        <v>412.5333333333333</v>
      </c>
    </row>
    <row r="32" spans="2:7">
      <c r="B32" s="6" t="s">
        <v>14</v>
      </c>
      <c r="C32" s="10">
        <v>1632</v>
      </c>
      <c r="D32" s="10">
        <v>1872</v>
      </c>
      <c r="E32" s="10">
        <v>1488</v>
      </c>
      <c r="G32" s="9">
        <f t="shared" ref="G32" si="0">AVERAGE(C32:E32)</f>
        <v>1664</v>
      </c>
    </row>
    <row r="33" spans="2:7">
      <c r="B33" s="6"/>
      <c r="C33" s="8"/>
      <c r="D33" s="8"/>
      <c r="E33" s="8"/>
      <c r="G33" s="8"/>
    </row>
    <row r="34" spans="2:7">
      <c r="B34" s="6" t="s">
        <v>18</v>
      </c>
      <c r="C34" s="13">
        <v>0.82</v>
      </c>
      <c r="D34" s="13">
        <v>0.73</v>
      </c>
      <c r="E34" s="13">
        <v>0.89</v>
      </c>
      <c r="F34" s="11"/>
      <c r="G34" s="12">
        <f>AVERAGE(C34:E34)</f>
        <v>0.81333333333333335</v>
      </c>
    </row>
    <row r="37" spans="2:7">
      <c r="B37" s="4" t="s">
        <v>26</v>
      </c>
    </row>
    <row r="38" spans="2:7" ht="4.5" customHeight="1"/>
    <row r="39" spans="2:7">
      <c r="B39" s="6" t="s">
        <v>21</v>
      </c>
      <c r="C39" s="10"/>
      <c r="D39" s="10">
        <v>365</v>
      </c>
    </row>
    <row r="40" spans="2:7">
      <c r="B40" s="6" t="s">
        <v>22</v>
      </c>
      <c r="C40" s="13">
        <v>0.7</v>
      </c>
      <c r="D40" s="10">
        <f>C40*D39</f>
        <v>255.49999999999997</v>
      </c>
    </row>
    <row r="41" spans="2:7">
      <c r="B41" s="6" t="s">
        <v>23</v>
      </c>
      <c r="C41" s="13">
        <v>0.25</v>
      </c>
      <c r="D41" s="10">
        <f>C41*D39</f>
        <v>91.25</v>
      </c>
    </row>
    <row r="42" spans="2:7">
      <c r="B42" s="6" t="s">
        <v>24</v>
      </c>
      <c r="C42" s="14">
        <v>0.05</v>
      </c>
      <c r="D42" s="10">
        <f>C42*D39</f>
        <v>18.25</v>
      </c>
    </row>
    <row r="43" spans="2:7">
      <c r="C43" s="15">
        <f>SUM(C40:C42)</f>
        <v>1</v>
      </c>
    </row>
    <row r="45" spans="2:7">
      <c r="B45" s="18" t="s">
        <v>25</v>
      </c>
      <c r="C45" s="16"/>
      <c r="D45" s="17">
        <f>(D40*G30+(D41*G31/7)+(D42*G32/30.42))/D39</f>
        <v>66.001709401709391</v>
      </c>
    </row>
  </sheetData>
  <mergeCells count="1">
    <mergeCell ref="B3:I3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49"/>
  <sheetViews>
    <sheetView zoomScaleNormal="100" zoomScalePageLayoutView="125" workbookViewId="0">
      <selection activeCell="P15" sqref="P15"/>
    </sheetView>
  </sheetViews>
  <sheetFormatPr defaultColWidth="8.85546875" defaultRowHeight="15"/>
  <cols>
    <col min="1" max="1" width="6.28515625" style="1" customWidth="1"/>
    <col min="2" max="2" width="30.5703125" style="1" customWidth="1"/>
    <col min="3" max="3" width="11.28515625" style="1" bestFit="1" customWidth="1"/>
    <col min="4" max="7" width="9" style="1" bestFit="1" customWidth="1"/>
    <col min="8" max="8" width="10.5703125" style="1" bestFit="1" customWidth="1"/>
    <col min="9" max="11" width="8.85546875" style="1"/>
    <col min="12" max="12" width="8.85546875" style="1" bestFit="1" customWidth="1"/>
    <col min="13" max="16384" width="8.85546875" style="1"/>
  </cols>
  <sheetData>
    <row r="1" spans="1:12" s="2" customFormat="1">
      <c r="A1" s="2" t="s">
        <v>10</v>
      </c>
      <c r="C1" s="54" t="s">
        <v>11</v>
      </c>
      <c r="D1" s="54"/>
    </row>
    <row r="3" spans="1:12" s="3" customFormat="1" ht="18" customHeight="1">
      <c r="B3" s="68" t="s">
        <v>68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5" spans="1:12" hidden="1"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  <c r="I5" s="77">
        <v>7</v>
      </c>
      <c r="J5" s="77">
        <v>8</v>
      </c>
      <c r="K5" s="77">
        <v>9</v>
      </c>
      <c r="L5" s="77">
        <v>10</v>
      </c>
    </row>
    <row r="6" spans="1:12">
      <c r="B6" s="33" t="s">
        <v>53</v>
      </c>
      <c r="C6" s="34" t="s">
        <v>0</v>
      </c>
      <c r="D6" s="34" t="s">
        <v>1</v>
      </c>
      <c r="E6" s="34" t="s">
        <v>2</v>
      </c>
      <c r="F6" s="34" t="s">
        <v>3</v>
      </c>
      <c r="G6" s="34" t="s">
        <v>4</v>
      </c>
      <c r="H6" s="34" t="s">
        <v>5</v>
      </c>
      <c r="I6" s="34" t="s">
        <v>6</v>
      </c>
      <c r="J6" s="34" t="s">
        <v>7</v>
      </c>
      <c r="K6" s="34" t="s">
        <v>8</v>
      </c>
      <c r="L6" s="34" t="s">
        <v>9</v>
      </c>
    </row>
    <row r="7" spans="1:12" ht="7.5" customHeight="1"/>
    <row r="8" spans="1:12">
      <c r="B8" s="55" t="s">
        <v>69</v>
      </c>
    </row>
    <row r="9" spans="1:12">
      <c r="B9" s="6" t="s">
        <v>28</v>
      </c>
      <c r="C9" s="57">
        <f>-Summary!C6</f>
        <v>-45000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</row>
    <row r="10" spans="1:12">
      <c r="B10" s="6" t="s">
        <v>29</v>
      </c>
      <c r="C10" s="57">
        <f>-Summary!C7</f>
        <v>-12000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</row>
    <row r="11" spans="1:12">
      <c r="B11" s="6" t="s">
        <v>70</v>
      </c>
      <c r="C11" s="57">
        <f>'Profit &amp; Loss'!C26</f>
        <v>12539.972777207975</v>
      </c>
      <c r="D11" s="57">
        <f>'Profit &amp; Loss'!E26</f>
        <v>12916.171960524212</v>
      </c>
      <c r="E11" s="57">
        <f>'Profit &amp; Loss'!G26</f>
        <v>13303.65711933994</v>
      </c>
      <c r="F11" s="57">
        <f>'Profit &amp; Loss'!I26</f>
        <v>13702.766832920141</v>
      </c>
      <c r="G11" s="57">
        <f>'Profit &amp; Loss'!K26</f>
        <v>14113.849837907743</v>
      </c>
      <c r="H11" s="57">
        <f>'Profit &amp; Loss'!M26</f>
        <v>14537.265333044976</v>
      </c>
      <c r="I11" s="57">
        <f>'Profit &amp; Loss'!O26</f>
        <v>14973.383293036326</v>
      </c>
      <c r="J11" s="57">
        <f>'Profit &amp; Loss'!Q26</f>
        <v>15422.584791827419</v>
      </c>
      <c r="K11" s="57">
        <f>'Profit &amp; Loss'!S26</f>
        <v>15885.262335582242</v>
      </c>
      <c r="L11" s="57">
        <f>'Profit &amp; Loss'!U26</f>
        <v>16361.820205649707</v>
      </c>
    </row>
    <row r="12" spans="1:12">
      <c r="B12" s="6" t="s">
        <v>72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f>Summary!C25</f>
        <v>57000</v>
      </c>
    </row>
    <row r="13" spans="1:12">
      <c r="B13" s="56" t="s">
        <v>71</v>
      </c>
      <c r="C13" s="58">
        <f>SUM(C9:C12)</f>
        <v>-44460.027222792021</v>
      </c>
      <c r="D13" s="58">
        <f t="shared" ref="D13:L13" si="0">SUM(D9:D12)</f>
        <v>12916.171960524212</v>
      </c>
      <c r="E13" s="58">
        <f t="shared" si="0"/>
        <v>13303.65711933994</v>
      </c>
      <c r="F13" s="58">
        <f t="shared" si="0"/>
        <v>13702.766832920141</v>
      </c>
      <c r="G13" s="58">
        <f t="shared" si="0"/>
        <v>14113.849837907743</v>
      </c>
      <c r="H13" s="58">
        <f t="shared" si="0"/>
        <v>14537.265333044976</v>
      </c>
      <c r="I13" s="58">
        <f t="shared" si="0"/>
        <v>14973.383293036326</v>
      </c>
      <c r="J13" s="58">
        <f t="shared" si="0"/>
        <v>15422.584791827419</v>
      </c>
      <c r="K13" s="58">
        <f t="shared" si="0"/>
        <v>15885.262335582242</v>
      </c>
      <c r="L13" s="58">
        <f t="shared" si="0"/>
        <v>73361.82020564971</v>
      </c>
    </row>
    <row r="15" spans="1:12">
      <c r="B15" s="59" t="s">
        <v>45</v>
      </c>
      <c r="C15" s="60">
        <f>IRR(C13:L13)</f>
        <v>0.31990509150476854</v>
      </c>
    </row>
    <row r="18" spans="2:12">
      <c r="B18" s="55" t="s">
        <v>74</v>
      </c>
    </row>
    <row r="19" spans="2:12">
      <c r="B19" s="6" t="s">
        <v>71</v>
      </c>
      <c r="C19" s="61">
        <f>C13</f>
        <v>-44460.027222792021</v>
      </c>
      <c r="D19" s="61">
        <f t="shared" ref="D19:L19" si="1">D13</f>
        <v>12916.171960524212</v>
      </c>
      <c r="E19" s="61">
        <f t="shared" si="1"/>
        <v>13303.65711933994</v>
      </c>
      <c r="F19" s="61">
        <f t="shared" si="1"/>
        <v>13702.766832920141</v>
      </c>
      <c r="G19" s="61">
        <f t="shared" si="1"/>
        <v>14113.849837907743</v>
      </c>
      <c r="H19" s="61">
        <f t="shared" si="1"/>
        <v>14537.265333044976</v>
      </c>
      <c r="I19" s="61">
        <f t="shared" si="1"/>
        <v>14973.383293036326</v>
      </c>
      <c r="J19" s="61">
        <f t="shared" si="1"/>
        <v>15422.584791827419</v>
      </c>
      <c r="K19" s="61">
        <f t="shared" si="1"/>
        <v>15885.262335582242</v>
      </c>
      <c r="L19" s="61">
        <f t="shared" si="1"/>
        <v>73361.82020564971</v>
      </c>
    </row>
    <row r="20" spans="2:12">
      <c r="B20" s="6" t="s">
        <v>75</v>
      </c>
      <c r="C20" s="61">
        <f>Summary!C6*Summary!C10</f>
        <v>36000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</row>
    <row r="21" spans="2:12">
      <c r="B21" s="6" t="s">
        <v>76</v>
      </c>
      <c r="C21" s="61">
        <f>Summary!C6*Summary!C9</f>
        <v>9000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</row>
    <row r="22" spans="2:12">
      <c r="B22" s="6" t="s">
        <v>77</v>
      </c>
      <c r="C22" s="61">
        <f>-C10</f>
        <v>12000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</row>
    <row r="23" spans="2:12">
      <c r="B23" s="6" t="s">
        <v>78</v>
      </c>
      <c r="C23" s="61">
        <f>IPMT(Summary!$C$11,C5,10,'Cash Flow'!$C$20)</f>
        <v>-1800</v>
      </c>
      <c r="D23" s="61">
        <f>IPMT(Summary!$C$11,D5,10,'Cash Flow'!$C$20)</f>
        <v>-1656.8917650621779</v>
      </c>
      <c r="E23" s="61">
        <f>IPMT(Summary!$C$11,E5,10,'Cash Flow'!$C$20)</f>
        <v>-1506.6281183774645</v>
      </c>
      <c r="F23" s="61">
        <f>IPMT(Summary!$C$11,F5,10,'Cash Flow'!$C$20)</f>
        <v>-1348.8512893585157</v>
      </c>
      <c r="G23" s="61">
        <f>IPMT(Summary!$C$11,G5,10,'Cash Flow'!$C$20)</f>
        <v>-1183.1856188886195</v>
      </c>
      <c r="H23" s="61">
        <f>IPMT(Summary!$C$11,H5,10,'Cash Flow'!$C$20)</f>
        <v>-1009.2366648952286</v>
      </c>
      <c r="I23" s="61">
        <f>IPMT(Summary!$C$11,I5,10,'Cash Flow'!$C$20)</f>
        <v>-826.59026320216788</v>
      </c>
      <c r="J23" s="61">
        <f>IPMT(Summary!$C$11,J5,10,'Cash Flow'!$C$20)</f>
        <v>-634.81154142445439</v>
      </c>
      <c r="K23" s="61">
        <f>IPMT(Summary!$C$11,K5,10,'Cash Flow'!$C$20)</f>
        <v>-433.44388355785497</v>
      </c>
      <c r="L23" s="61">
        <f>IPMT(Summary!$C$11,L5,10,'Cash Flow'!$C$20)</f>
        <v>-222.00784279792575</v>
      </c>
    </row>
    <row r="24" spans="2:12">
      <c r="B24" s="6" t="s">
        <v>79</v>
      </c>
      <c r="C24" s="61">
        <f>PPMT(Summary!$C$11,C5,10,'Cash Flow'!$C$20)</f>
        <v>-2862.16469875644</v>
      </c>
      <c r="D24" s="61">
        <f>PPMT(Summary!$C$11,D5,10,'Cash Flow'!$C$20)</f>
        <v>-3005.2729336942621</v>
      </c>
      <c r="E24" s="61">
        <f>PPMT(Summary!$C$11,E5,10,'Cash Flow'!$C$20)</f>
        <v>-3155.536580378975</v>
      </c>
      <c r="F24" s="61">
        <f>PPMT(Summary!$C$11,F5,10,'Cash Flow'!$C$20)</f>
        <v>-3313.3134093979238</v>
      </c>
      <c r="G24" s="61">
        <f>PPMT(Summary!$C$11,G5,10,'Cash Flow'!$C$20)</f>
        <v>-3478.9790798678205</v>
      </c>
      <c r="H24" s="61">
        <f>PPMT(Summary!$C$11,H5,10,'Cash Flow'!$C$20)</f>
        <v>-3652.9280338612111</v>
      </c>
      <c r="I24" s="61">
        <f>PPMT(Summary!$C$11,I5,10,'Cash Flow'!$C$20)</f>
        <v>-3835.574435554272</v>
      </c>
      <c r="J24" s="61">
        <f>PPMT(Summary!$C$11,J5,10,'Cash Flow'!$C$20)</f>
        <v>-4027.3531573319851</v>
      </c>
      <c r="K24" s="61">
        <f>PPMT(Summary!$C$11,K5,10,'Cash Flow'!$C$20)</f>
        <v>-4228.7208151985842</v>
      </c>
      <c r="L24" s="61">
        <f>PPMT(Summary!$C$11,L5,10,'Cash Flow'!$C$20)</f>
        <v>-4440.1568559585139</v>
      </c>
    </row>
    <row r="25" spans="2:12">
      <c r="B25" s="56" t="s">
        <v>80</v>
      </c>
      <c r="C25" s="58">
        <f>SUM(C19:C24)</f>
        <v>7877.8080784515387</v>
      </c>
      <c r="D25" s="58">
        <f t="shared" ref="D25:L25" si="2">SUM(D19:D24)</f>
        <v>8254.0072617677724</v>
      </c>
      <c r="E25" s="58">
        <f t="shared" si="2"/>
        <v>8641.4924205834996</v>
      </c>
      <c r="F25" s="58">
        <f t="shared" si="2"/>
        <v>9040.6021341637006</v>
      </c>
      <c r="G25" s="58">
        <f t="shared" si="2"/>
        <v>9451.6851391513028</v>
      </c>
      <c r="H25" s="58">
        <f t="shared" si="2"/>
        <v>9875.1006342885357</v>
      </c>
      <c r="I25" s="58">
        <f t="shared" si="2"/>
        <v>10311.218594279886</v>
      </c>
      <c r="J25" s="58">
        <f t="shared" si="2"/>
        <v>10760.420093070979</v>
      </c>
      <c r="K25" s="58">
        <f t="shared" si="2"/>
        <v>11223.097636825802</v>
      </c>
      <c r="L25" s="58">
        <f t="shared" si="2"/>
        <v>68699.655506893265</v>
      </c>
    </row>
    <row r="27" spans="2:12">
      <c r="B27" s="56" t="s">
        <v>81</v>
      </c>
      <c r="C27" s="58">
        <f>C25-C22-C21</f>
        <v>-13122.191921548461</v>
      </c>
      <c r="D27" s="58">
        <f t="shared" ref="D27:L27" si="3">D25-D22-D21</f>
        <v>8254.0072617677724</v>
      </c>
      <c r="E27" s="58">
        <f t="shared" si="3"/>
        <v>8641.4924205834996</v>
      </c>
      <c r="F27" s="58">
        <f t="shared" si="3"/>
        <v>9040.6021341637006</v>
      </c>
      <c r="G27" s="58">
        <f t="shared" si="3"/>
        <v>9451.6851391513028</v>
      </c>
      <c r="H27" s="58">
        <f t="shared" si="3"/>
        <v>9875.1006342885357</v>
      </c>
      <c r="I27" s="58">
        <f t="shared" si="3"/>
        <v>10311.218594279886</v>
      </c>
      <c r="J27" s="58">
        <f t="shared" si="3"/>
        <v>10760.420093070979</v>
      </c>
      <c r="K27" s="58">
        <f t="shared" si="3"/>
        <v>11223.097636825802</v>
      </c>
      <c r="L27" s="58">
        <f t="shared" si="3"/>
        <v>68699.655506893265</v>
      </c>
    </row>
    <row r="29" spans="2:12">
      <c r="B29" s="62" t="s">
        <v>82</v>
      </c>
      <c r="C29" s="63">
        <f>C27</f>
        <v>-13122.191921548461</v>
      </c>
      <c r="D29" s="63">
        <f>C29+D27</f>
        <v>-4868.1846597806889</v>
      </c>
      <c r="E29" s="63">
        <f t="shared" ref="E29:L29" si="4">D29+E27</f>
        <v>3773.3077608028107</v>
      </c>
      <c r="F29" s="63">
        <f t="shared" si="4"/>
        <v>12813.909894966511</v>
      </c>
      <c r="G29" s="63">
        <f t="shared" si="4"/>
        <v>22265.595034117814</v>
      </c>
      <c r="H29" s="63">
        <f t="shared" si="4"/>
        <v>32140.695668406348</v>
      </c>
      <c r="I29" s="63">
        <f t="shared" si="4"/>
        <v>42451.91426268623</v>
      </c>
      <c r="J29" s="63">
        <f t="shared" si="4"/>
        <v>53212.334355757208</v>
      </c>
      <c r="K29" s="63">
        <f t="shared" si="4"/>
        <v>64435.431992583006</v>
      </c>
      <c r="L29" s="63">
        <f t="shared" si="4"/>
        <v>133135.08749947627</v>
      </c>
    </row>
    <row r="31" spans="2:12">
      <c r="B31" s="59" t="s">
        <v>46</v>
      </c>
      <c r="C31" s="60">
        <f>IRR(C27:L27)</f>
        <v>0.69144619896665183</v>
      </c>
    </row>
    <row r="32" spans="2:12">
      <c r="B32" s="59" t="s">
        <v>50</v>
      </c>
      <c r="C32" s="66">
        <f>C48</f>
        <v>5</v>
      </c>
    </row>
    <row r="42" spans="2:12">
      <c r="C42" s="64"/>
    </row>
    <row r="45" spans="2:12" hidden="1">
      <c r="B45" s="1" t="s">
        <v>83</v>
      </c>
      <c r="C45" s="64">
        <f>$C$20+C24</f>
        <v>33137.835301243562</v>
      </c>
      <c r="D45" s="64">
        <f>C45+D24</f>
        <v>30132.562367549301</v>
      </c>
      <c r="E45" s="64">
        <f t="shared" ref="E45:L45" si="5">D45+E24</f>
        <v>26977.025787170325</v>
      </c>
      <c r="F45" s="64">
        <f t="shared" si="5"/>
        <v>23663.712377772401</v>
      </c>
      <c r="G45" s="64">
        <f t="shared" si="5"/>
        <v>20184.733297904582</v>
      </c>
      <c r="H45" s="64">
        <f t="shared" si="5"/>
        <v>16531.805264043371</v>
      </c>
      <c r="I45" s="64">
        <f t="shared" si="5"/>
        <v>12696.230828489099</v>
      </c>
      <c r="J45" s="64">
        <f t="shared" si="5"/>
        <v>8668.8776711571136</v>
      </c>
      <c r="K45" s="64">
        <f t="shared" si="5"/>
        <v>4440.1568559585294</v>
      </c>
      <c r="L45" s="64">
        <f t="shared" si="5"/>
        <v>1.546140993013978E-11</v>
      </c>
    </row>
    <row r="46" spans="2:12" hidden="1">
      <c r="C46" s="64">
        <f>C29-C45</f>
        <v>-46260.027222792021</v>
      </c>
      <c r="D46" s="64">
        <f t="shared" ref="D46:L46" si="6">D29-D45</f>
        <v>-35000.747027329991</v>
      </c>
      <c r="E46" s="64">
        <f t="shared" si="6"/>
        <v>-23203.718026367515</v>
      </c>
      <c r="F46" s="64">
        <f t="shared" si="6"/>
        <v>-10849.80248280589</v>
      </c>
      <c r="G46" s="64">
        <f t="shared" si="6"/>
        <v>2080.8617362132318</v>
      </c>
      <c r="H46" s="64">
        <f t="shared" si="6"/>
        <v>15608.890404362977</v>
      </c>
      <c r="I46" s="64">
        <f t="shared" si="6"/>
        <v>29755.683434197133</v>
      </c>
      <c r="J46" s="64">
        <f t="shared" si="6"/>
        <v>44543.456684600096</v>
      </c>
      <c r="K46" s="64">
        <f t="shared" si="6"/>
        <v>59995.275136624477</v>
      </c>
      <c r="L46" s="64">
        <f t="shared" si="6"/>
        <v>133135.08749947624</v>
      </c>
    </row>
    <row r="47" spans="2:12" hidden="1">
      <c r="C47" s="1">
        <f>IF(C46&gt;0,C5,0)</f>
        <v>0</v>
      </c>
      <c r="D47" s="1">
        <f t="shared" ref="D47:L47" si="7">IF(D46&gt;0,D5,0)</f>
        <v>0</v>
      </c>
      <c r="E47" s="1">
        <f t="shared" si="7"/>
        <v>0</v>
      </c>
      <c r="F47" s="1">
        <f t="shared" si="7"/>
        <v>0</v>
      </c>
      <c r="G47" s="1">
        <f t="shared" si="7"/>
        <v>5</v>
      </c>
      <c r="H47" s="1">
        <f t="shared" si="7"/>
        <v>6</v>
      </c>
      <c r="I47" s="1">
        <f t="shared" si="7"/>
        <v>7</v>
      </c>
      <c r="J47" s="1">
        <f t="shared" si="7"/>
        <v>8</v>
      </c>
      <c r="K47" s="1">
        <f t="shared" si="7"/>
        <v>9</v>
      </c>
      <c r="L47" s="1">
        <f t="shared" si="7"/>
        <v>10</v>
      </c>
    </row>
    <row r="48" spans="2:12" hidden="1">
      <c r="B48" s="1" t="s">
        <v>84</v>
      </c>
      <c r="C48" s="1">
        <f>SMALL(C47:L47,COUNTIF(C47:L47,0)+1)</f>
        <v>5</v>
      </c>
    </row>
    <row r="49" hidden="1"/>
  </sheetData>
  <mergeCells count="1">
    <mergeCell ref="B3:L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9"/>
  <sheetViews>
    <sheetView zoomScaleNormal="100" workbookViewId="0">
      <pane ySplit="5" topLeftCell="A18" activePane="bottomLeft" state="frozen"/>
      <selection pane="bottomLeft" activeCell="B5" sqref="B5:V5"/>
    </sheetView>
  </sheetViews>
  <sheetFormatPr defaultRowHeight="14.25"/>
  <cols>
    <col min="1" max="1" width="3" style="3" customWidth="1"/>
    <col min="2" max="2" width="31.85546875" style="3" customWidth="1"/>
    <col min="3" max="3" width="7.140625" style="3" bestFit="1" customWidth="1"/>
    <col min="4" max="4" width="5.7109375" style="3" bestFit="1" customWidth="1"/>
    <col min="5" max="5" width="7.140625" style="3" bestFit="1" customWidth="1"/>
    <col min="6" max="6" width="5.7109375" style="3" bestFit="1" customWidth="1"/>
    <col min="7" max="7" width="7.140625" style="3" bestFit="1" customWidth="1"/>
    <col min="8" max="8" width="5.7109375" style="3" bestFit="1" customWidth="1"/>
    <col min="9" max="9" width="7.140625" style="3" bestFit="1" customWidth="1"/>
    <col min="10" max="10" width="5.7109375" style="3" bestFit="1" customWidth="1"/>
    <col min="11" max="11" width="7.140625" style="3" bestFit="1" customWidth="1"/>
    <col min="12" max="12" width="5.7109375" style="3" bestFit="1" customWidth="1"/>
    <col min="13" max="13" width="7.140625" style="3" bestFit="1" customWidth="1"/>
    <col min="14" max="14" width="5.7109375" style="3" bestFit="1" customWidth="1"/>
    <col min="15" max="15" width="7.140625" style="3" bestFit="1" customWidth="1"/>
    <col min="16" max="16" width="5.7109375" style="3" bestFit="1" customWidth="1"/>
    <col min="17" max="17" width="7.140625" style="3" bestFit="1" customWidth="1"/>
    <col min="18" max="18" width="5.7109375" style="3" bestFit="1" customWidth="1"/>
    <col min="19" max="19" width="7.140625" style="3" bestFit="1" customWidth="1"/>
    <col min="20" max="20" width="5.7109375" style="3" bestFit="1" customWidth="1"/>
    <col min="21" max="21" width="7.140625" style="3" bestFit="1" customWidth="1"/>
    <col min="22" max="22" width="5.7109375" style="3" bestFit="1" customWidth="1"/>
    <col min="23" max="23" width="4" style="3" customWidth="1"/>
    <col min="24" max="16384" width="9.140625" style="3"/>
  </cols>
  <sheetData>
    <row r="1" spans="1:22" s="2" customFormat="1" ht="15">
      <c r="A1" s="2" t="s">
        <v>10</v>
      </c>
      <c r="C1" s="54" t="s">
        <v>11</v>
      </c>
      <c r="D1" s="54"/>
      <c r="E1" s="54"/>
    </row>
    <row r="3" spans="1:22" ht="18" customHeight="1">
      <c r="B3" s="68" t="s">
        <v>52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22">
      <c r="B5" s="33" t="s">
        <v>53</v>
      </c>
      <c r="C5" s="69" t="s">
        <v>0</v>
      </c>
      <c r="D5" s="70"/>
      <c r="E5" s="69" t="s">
        <v>1</v>
      </c>
      <c r="F5" s="70"/>
      <c r="G5" s="69" t="s">
        <v>2</v>
      </c>
      <c r="H5" s="70"/>
      <c r="I5" s="69" t="s">
        <v>3</v>
      </c>
      <c r="J5" s="70"/>
      <c r="K5" s="69" t="s">
        <v>4</v>
      </c>
      <c r="L5" s="70"/>
      <c r="M5" s="69" t="s">
        <v>5</v>
      </c>
      <c r="N5" s="70"/>
      <c r="O5" s="69" t="s">
        <v>6</v>
      </c>
      <c r="P5" s="70"/>
      <c r="Q5" s="69" t="s">
        <v>7</v>
      </c>
      <c r="R5" s="70"/>
      <c r="S5" s="69" t="s">
        <v>8</v>
      </c>
      <c r="T5" s="70"/>
      <c r="U5" s="69" t="s">
        <v>9</v>
      </c>
      <c r="V5" s="70"/>
    </row>
    <row r="6" spans="1:22" ht="15" customHeight="1">
      <c r="B6" s="35" t="s">
        <v>54</v>
      </c>
      <c r="C6" s="71">
        <v>1</v>
      </c>
      <c r="D6" s="72"/>
      <c r="E6" s="71">
        <f>C6</f>
        <v>1</v>
      </c>
      <c r="F6" s="72"/>
      <c r="G6" s="71">
        <f t="shared" ref="G6:G7" si="0">E6</f>
        <v>1</v>
      </c>
      <c r="H6" s="72"/>
      <c r="I6" s="71">
        <f t="shared" ref="I6:I7" si="1">G6</f>
        <v>1</v>
      </c>
      <c r="J6" s="72"/>
      <c r="K6" s="71">
        <f t="shared" ref="K6:K7" si="2">I6</f>
        <v>1</v>
      </c>
      <c r="L6" s="72"/>
      <c r="M6" s="71">
        <f t="shared" ref="M6:M7" si="3">K6</f>
        <v>1</v>
      </c>
      <c r="N6" s="72"/>
      <c r="O6" s="71">
        <f t="shared" ref="O6:O7" si="4">M6</f>
        <v>1</v>
      </c>
      <c r="P6" s="72"/>
      <c r="Q6" s="71">
        <f t="shared" ref="Q6:Q7" si="5">O6</f>
        <v>1</v>
      </c>
      <c r="R6" s="72"/>
      <c r="S6" s="71">
        <f t="shared" ref="S6:S7" si="6">Q6</f>
        <v>1</v>
      </c>
      <c r="T6" s="72"/>
      <c r="U6" s="71">
        <f t="shared" ref="U6:U7" si="7">S6</f>
        <v>1</v>
      </c>
      <c r="V6" s="72"/>
    </row>
    <row r="7" spans="1:22" ht="15" customHeight="1">
      <c r="B7" s="35" t="s">
        <v>55</v>
      </c>
      <c r="C7" s="71">
        <v>365</v>
      </c>
      <c r="D7" s="72"/>
      <c r="E7" s="71">
        <v>365</v>
      </c>
      <c r="F7" s="72"/>
      <c r="G7" s="71">
        <f t="shared" si="0"/>
        <v>365</v>
      </c>
      <c r="H7" s="72"/>
      <c r="I7" s="71">
        <f t="shared" si="1"/>
        <v>365</v>
      </c>
      <c r="J7" s="72"/>
      <c r="K7" s="71">
        <f t="shared" si="2"/>
        <v>365</v>
      </c>
      <c r="L7" s="72"/>
      <c r="M7" s="71">
        <f t="shared" si="3"/>
        <v>365</v>
      </c>
      <c r="N7" s="72"/>
      <c r="O7" s="71">
        <f t="shared" si="4"/>
        <v>365</v>
      </c>
      <c r="P7" s="72"/>
      <c r="Q7" s="71">
        <f t="shared" si="5"/>
        <v>365</v>
      </c>
      <c r="R7" s="72"/>
      <c r="S7" s="71">
        <f t="shared" si="6"/>
        <v>365</v>
      </c>
      <c r="T7" s="72"/>
      <c r="U7" s="71">
        <f t="shared" si="7"/>
        <v>365</v>
      </c>
      <c r="V7" s="72"/>
    </row>
    <row r="8" spans="1:22">
      <c r="B8" s="35" t="s">
        <v>56</v>
      </c>
      <c r="C8" s="73">
        <f>C7*C6</f>
        <v>365</v>
      </c>
      <c r="D8" s="74"/>
      <c r="E8" s="73">
        <f t="shared" ref="E8" si="8">E7*E6</f>
        <v>365</v>
      </c>
      <c r="F8" s="74"/>
      <c r="G8" s="73">
        <f t="shared" ref="G8" si="9">G7*G6</f>
        <v>365</v>
      </c>
      <c r="H8" s="74"/>
      <c r="I8" s="73">
        <f t="shared" ref="I8" si="10">I7*I6</f>
        <v>365</v>
      </c>
      <c r="J8" s="74"/>
      <c r="K8" s="73">
        <f t="shared" ref="K8" si="11">K7*K6</f>
        <v>365</v>
      </c>
      <c r="L8" s="74"/>
      <c r="M8" s="73">
        <f t="shared" ref="M8" si="12">M7*M6</f>
        <v>365</v>
      </c>
      <c r="N8" s="74"/>
      <c r="O8" s="73">
        <f t="shared" ref="O8" si="13">O7*O6</f>
        <v>365</v>
      </c>
      <c r="P8" s="74"/>
      <c r="Q8" s="73">
        <f t="shared" ref="Q8" si="14">Q7*Q6</f>
        <v>365</v>
      </c>
      <c r="R8" s="74"/>
      <c r="S8" s="73">
        <f t="shared" ref="S8" si="15">S7*S6</f>
        <v>365</v>
      </c>
      <c r="T8" s="74"/>
      <c r="U8" s="73">
        <f t="shared" ref="U8" si="16">U7*U6</f>
        <v>365</v>
      </c>
      <c r="V8" s="74"/>
    </row>
    <row r="9" spans="1:22">
      <c r="B9" s="35" t="s">
        <v>57</v>
      </c>
      <c r="C9" s="73">
        <f>C10*C8</f>
        <v>296.86666666666667</v>
      </c>
      <c r="D9" s="74"/>
      <c r="E9" s="73">
        <f t="shared" ref="E9" si="17">E10*E8</f>
        <v>296.86666666666667</v>
      </c>
      <c r="F9" s="74"/>
      <c r="G9" s="73">
        <f t="shared" ref="G9" si="18">G10*G8</f>
        <v>296.86666666666667</v>
      </c>
      <c r="H9" s="74"/>
      <c r="I9" s="73">
        <f t="shared" ref="I9" si="19">I10*I8</f>
        <v>296.86666666666667</v>
      </c>
      <c r="J9" s="74"/>
      <c r="K9" s="73">
        <f t="shared" ref="K9" si="20">K10*K8</f>
        <v>296.86666666666667</v>
      </c>
      <c r="L9" s="74"/>
      <c r="M9" s="73">
        <f t="shared" ref="M9" si="21">M10*M8</f>
        <v>296.86666666666667</v>
      </c>
      <c r="N9" s="74"/>
      <c r="O9" s="73">
        <f t="shared" ref="O9" si="22">O10*O8</f>
        <v>296.86666666666667</v>
      </c>
      <c r="P9" s="74"/>
      <c r="Q9" s="73">
        <f t="shared" ref="Q9" si="23">Q10*Q8</f>
        <v>296.86666666666667</v>
      </c>
      <c r="R9" s="74"/>
      <c r="S9" s="73">
        <f t="shared" ref="S9" si="24">S10*S8</f>
        <v>296.86666666666667</v>
      </c>
      <c r="T9" s="74"/>
      <c r="U9" s="73">
        <f t="shared" ref="U9" si="25">U10*U8</f>
        <v>296.86666666666667</v>
      </c>
      <c r="V9" s="74"/>
    </row>
    <row r="10" spans="1:22">
      <c r="B10" s="35" t="s">
        <v>58</v>
      </c>
      <c r="C10" s="75">
        <f>Summary!G34</f>
        <v>0.81333333333333335</v>
      </c>
      <c r="D10" s="76"/>
      <c r="E10" s="75">
        <f>C10</f>
        <v>0.81333333333333335</v>
      </c>
      <c r="F10" s="76"/>
      <c r="G10" s="75">
        <f t="shared" ref="G10" si="26">E10</f>
        <v>0.81333333333333335</v>
      </c>
      <c r="H10" s="76"/>
      <c r="I10" s="75">
        <f t="shared" ref="I10" si="27">G10</f>
        <v>0.81333333333333335</v>
      </c>
      <c r="J10" s="76"/>
      <c r="K10" s="75">
        <f t="shared" ref="K10" si="28">I10</f>
        <v>0.81333333333333335</v>
      </c>
      <c r="L10" s="76"/>
      <c r="M10" s="75">
        <f t="shared" ref="M10" si="29">K10</f>
        <v>0.81333333333333335</v>
      </c>
      <c r="N10" s="76"/>
      <c r="O10" s="75">
        <f t="shared" ref="O10" si="30">M10</f>
        <v>0.81333333333333335</v>
      </c>
      <c r="P10" s="76"/>
      <c r="Q10" s="75">
        <f t="shared" ref="Q10" si="31">O10</f>
        <v>0.81333333333333335</v>
      </c>
      <c r="R10" s="76"/>
      <c r="S10" s="75">
        <f t="shared" ref="S10" si="32">Q10</f>
        <v>0.81333333333333335</v>
      </c>
      <c r="T10" s="76"/>
      <c r="U10" s="75">
        <f t="shared" ref="U10" si="33">S10</f>
        <v>0.81333333333333335</v>
      </c>
      <c r="V10" s="76"/>
    </row>
    <row r="11" spans="1:22">
      <c r="B11" s="35" t="s">
        <v>59</v>
      </c>
      <c r="C11" s="73">
        <f>Summary!D45</f>
        <v>66.001709401709391</v>
      </c>
      <c r="D11" s="74"/>
      <c r="E11" s="73">
        <f>C11*(1+E12)</f>
        <v>67.981760683760669</v>
      </c>
      <c r="F11" s="74"/>
      <c r="G11" s="73">
        <f>E11*(1+G12)</f>
        <v>70.02121350427349</v>
      </c>
      <c r="H11" s="74"/>
      <c r="I11" s="73">
        <f t="shared" ref="I11" si="34">G11*(1+I12)</f>
        <v>72.121849909401703</v>
      </c>
      <c r="J11" s="74"/>
      <c r="K11" s="73">
        <f t="shared" ref="K11" si="35">I11*(1+K12)</f>
        <v>74.285505406683754</v>
      </c>
      <c r="L11" s="74"/>
      <c r="M11" s="73">
        <f t="shared" ref="M11" si="36">K11*(1+M12)</f>
        <v>76.514070568884264</v>
      </c>
      <c r="N11" s="74"/>
      <c r="O11" s="73">
        <f t="shared" ref="O11" si="37">M11*(1+O12)</f>
        <v>78.809492685950801</v>
      </c>
      <c r="P11" s="74"/>
      <c r="Q11" s="73">
        <f t="shared" ref="Q11" si="38">O11*(1+Q12)</f>
        <v>81.17377746652933</v>
      </c>
      <c r="R11" s="74"/>
      <c r="S11" s="73">
        <f>Q11*(1+S12)</f>
        <v>83.608990790525212</v>
      </c>
      <c r="T11" s="74"/>
      <c r="U11" s="73">
        <f>S11*(1+U12)</f>
        <v>86.117260514240968</v>
      </c>
      <c r="V11" s="74"/>
    </row>
    <row r="12" spans="1:22">
      <c r="B12" s="35" t="s">
        <v>60</v>
      </c>
      <c r="C12" s="75">
        <f>Summary!C26</f>
        <v>0.03</v>
      </c>
      <c r="D12" s="76"/>
      <c r="E12" s="75">
        <f>C12</f>
        <v>0.03</v>
      </c>
      <c r="F12" s="76"/>
      <c r="G12" s="75">
        <f t="shared" ref="G12" si="39">E12</f>
        <v>0.03</v>
      </c>
      <c r="H12" s="76"/>
      <c r="I12" s="75">
        <f t="shared" ref="I12" si="40">G12</f>
        <v>0.03</v>
      </c>
      <c r="J12" s="76"/>
      <c r="K12" s="75">
        <f t="shared" ref="K12" si="41">I12</f>
        <v>0.03</v>
      </c>
      <c r="L12" s="76"/>
      <c r="M12" s="75">
        <f t="shared" ref="M12" si="42">K12</f>
        <v>0.03</v>
      </c>
      <c r="N12" s="76"/>
      <c r="O12" s="75">
        <f t="shared" ref="O12" si="43">M12</f>
        <v>0.03</v>
      </c>
      <c r="P12" s="76"/>
      <c r="Q12" s="75">
        <f t="shared" ref="Q12" si="44">O12</f>
        <v>0.03</v>
      </c>
      <c r="R12" s="76"/>
      <c r="S12" s="75">
        <f t="shared" ref="S12" si="45">Q12</f>
        <v>0.03</v>
      </c>
      <c r="T12" s="76"/>
      <c r="U12" s="75">
        <f t="shared" ref="U12" si="46">S12</f>
        <v>0.03</v>
      </c>
      <c r="V12" s="76"/>
    </row>
    <row r="13" spans="1:22">
      <c r="B13" s="35" t="s">
        <v>61</v>
      </c>
      <c r="C13" s="73">
        <f>C11*C10</f>
        <v>53.681390313390303</v>
      </c>
      <c r="D13" s="74"/>
      <c r="E13" s="73">
        <f t="shared" ref="E13" si="47">E11*E10</f>
        <v>55.291832022792015</v>
      </c>
      <c r="F13" s="74"/>
      <c r="G13" s="73">
        <f t="shared" ref="G13" si="48">G11*G10</f>
        <v>56.950586983475773</v>
      </c>
      <c r="H13" s="74"/>
      <c r="I13" s="73">
        <f t="shared" ref="I13" si="49">I11*I10</f>
        <v>58.65910459298005</v>
      </c>
      <c r="J13" s="74"/>
      <c r="K13" s="73">
        <f t="shared" ref="K13" si="50">K11*K10</f>
        <v>60.418877730769452</v>
      </c>
      <c r="L13" s="74"/>
      <c r="M13" s="73">
        <f t="shared" ref="M13" si="51">M11*M10</f>
        <v>62.231444062692539</v>
      </c>
      <c r="N13" s="74"/>
      <c r="O13" s="73">
        <f t="shared" ref="O13" si="52">O11*O10</f>
        <v>64.098387384573314</v>
      </c>
      <c r="P13" s="74"/>
      <c r="Q13" s="73">
        <f t="shared" ref="Q13" si="53">Q11*Q10</f>
        <v>66.021339006110523</v>
      </c>
      <c r="R13" s="74"/>
      <c r="S13" s="73">
        <f t="shared" ref="S13" si="54">S11*S10</f>
        <v>68.001979176293844</v>
      </c>
      <c r="T13" s="74"/>
      <c r="U13" s="73">
        <f t="shared" ref="U13" si="55">U11*U10</f>
        <v>70.04203855158265</v>
      </c>
      <c r="V13" s="74"/>
    </row>
    <row r="14" spans="1:22">
      <c r="B14" s="35"/>
      <c r="C14" s="36"/>
      <c r="D14" s="37"/>
      <c r="E14" s="36"/>
      <c r="F14" s="37"/>
      <c r="G14" s="36"/>
      <c r="H14" s="37"/>
      <c r="I14" s="36"/>
      <c r="J14" s="37"/>
      <c r="K14" s="36"/>
      <c r="L14" s="37"/>
      <c r="M14" s="36"/>
      <c r="N14" s="37"/>
      <c r="O14" s="36"/>
      <c r="P14" s="37"/>
      <c r="Q14" s="36"/>
      <c r="R14" s="37"/>
      <c r="S14" s="36"/>
      <c r="T14" s="37"/>
      <c r="U14" s="36"/>
      <c r="V14" s="37"/>
    </row>
    <row r="15" spans="1:22">
      <c r="B15" s="38" t="s">
        <v>62</v>
      </c>
      <c r="C15" s="39"/>
      <c r="D15" s="40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</row>
    <row r="16" spans="1:22">
      <c r="B16" s="41" t="s">
        <v>63</v>
      </c>
      <c r="C16" s="42">
        <f>C13*C7*C6</f>
        <v>19593.707464387462</v>
      </c>
      <c r="D16" s="43">
        <f>C17/C16</f>
        <v>1</v>
      </c>
      <c r="E16" s="42">
        <f>E13*E7*E6</f>
        <v>20181.518688319084</v>
      </c>
      <c r="F16" s="43">
        <f>E17/E16</f>
        <v>1</v>
      </c>
      <c r="G16" s="42">
        <f>G13*G7*G6</f>
        <v>20786.964248968656</v>
      </c>
      <c r="H16" s="43">
        <f>G17/G16</f>
        <v>1</v>
      </c>
      <c r="I16" s="42">
        <f>I13*I7*I6</f>
        <v>21410.57317643772</v>
      </c>
      <c r="J16" s="43">
        <f>I17/I16</f>
        <v>1</v>
      </c>
      <c r="K16" s="42">
        <f>K13*K7*K6</f>
        <v>22052.890371730849</v>
      </c>
      <c r="L16" s="43">
        <f>K17/K16</f>
        <v>1</v>
      </c>
      <c r="M16" s="42">
        <f>M13*M7*M6</f>
        <v>22714.477082882775</v>
      </c>
      <c r="N16" s="43">
        <f>M17/M16</f>
        <v>1</v>
      </c>
      <c r="O16" s="42">
        <f>O13*O7*O6</f>
        <v>23395.911395369261</v>
      </c>
      <c r="P16" s="43">
        <f>O17/O16</f>
        <v>1</v>
      </c>
      <c r="Q16" s="42">
        <f>Q13*Q7*Q6</f>
        <v>24097.788737230341</v>
      </c>
      <c r="R16" s="43">
        <f>Q17/Q16</f>
        <v>1</v>
      </c>
      <c r="S16" s="42">
        <f>S13*S7*S6</f>
        <v>24820.722399347254</v>
      </c>
      <c r="T16" s="43">
        <f>S17/S16</f>
        <v>1</v>
      </c>
      <c r="U16" s="42">
        <f>U13*U7*U6</f>
        <v>25565.344071327669</v>
      </c>
      <c r="V16" s="43">
        <f>U17/U16</f>
        <v>1</v>
      </c>
    </row>
    <row r="17" spans="2:22">
      <c r="B17" s="44" t="s">
        <v>64</v>
      </c>
      <c r="C17" s="45">
        <f t="shared" ref="C17:V17" si="56">SUM(C16:C16)</f>
        <v>19593.707464387462</v>
      </c>
      <c r="D17" s="46">
        <f t="shared" si="56"/>
        <v>1</v>
      </c>
      <c r="E17" s="45">
        <f t="shared" si="56"/>
        <v>20181.518688319084</v>
      </c>
      <c r="F17" s="46">
        <f t="shared" si="56"/>
        <v>1</v>
      </c>
      <c r="G17" s="45">
        <f t="shared" si="56"/>
        <v>20786.964248968656</v>
      </c>
      <c r="H17" s="46">
        <f t="shared" si="56"/>
        <v>1</v>
      </c>
      <c r="I17" s="45">
        <f t="shared" si="56"/>
        <v>21410.57317643772</v>
      </c>
      <c r="J17" s="46">
        <f t="shared" si="56"/>
        <v>1</v>
      </c>
      <c r="K17" s="45">
        <f t="shared" si="56"/>
        <v>22052.890371730849</v>
      </c>
      <c r="L17" s="46">
        <f t="shared" si="56"/>
        <v>1</v>
      </c>
      <c r="M17" s="45">
        <f t="shared" si="56"/>
        <v>22714.477082882775</v>
      </c>
      <c r="N17" s="46">
        <f t="shared" si="56"/>
        <v>1</v>
      </c>
      <c r="O17" s="45">
        <f t="shared" si="56"/>
        <v>23395.911395369261</v>
      </c>
      <c r="P17" s="46">
        <f t="shared" si="56"/>
        <v>1</v>
      </c>
      <c r="Q17" s="45">
        <f t="shared" si="56"/>
        <v>24097.788737230341</v>
      </c>
      <c r="R17" s="46">
        <f t="shared" si="56"/>
        <v>1</v>
      </c>
      <c r="S17" s="45">
        <f t="shared" si="56"/>
        <v>24820.722399347254</v>
      </c>
      <c r="T17" s="46">
        <f t="shared" si="56"/>
        <v>1</v>
      </c>
      <c r="U17" s="45">
        <f t="shared" si="56"/>
        <v>25565.344071327669</v>
      </c>
      <c r="V17" s="46">
        <f t="shared" si="56"/>
        <v>1</v>
      </c>
    </row>
    <row r="18" spans="2:22"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2:22">
      <c r="B19" s="38" t="s">
        <v>67</v>
      </c>
      <c r="C19" s="39"/>
      <c r="D19" s="40"/>
      <c r="E19" s="39"/>
      <c r="F19" s="40"/>
      <c r="G19" s="39"/>
      <c r="H19" s="40"/>
      <c r="I19" s="39"/>
      <c r="J19" s="40"/>
      <c r="K19" s="39"/>
      <c r="L19" s="40"/>
      <c r="M19" s="39"/>
      <c r="N19" s="40"/>
      <c r="O19" s="39"/>
      <c r="P19" s="40"/>
      <c r="Q19" s="39"/>
      <c r="R19" s="40"/>
      <c r="S19" s="39"/>
      <c r="T19" s="40"/>
      <c r="U19" s="39"/>
      <c r="V19" s="40"/>
    </row>
    <row r="20" spans="2:22">
      <c r="B20" s="41" t="s">
        <v>37</v>
      </c>
      <c r="C20" s="42">
        <f>$C$17*D20</f>
        <v>2547.18197037037</v>
      </c>
      <c r="D20" s="43">
        <f>Summary!C16</f>
        <v>0.13</v>
      </c>
      <c r="E20" s="42">
        <f>$E$17*F20</f>
        <v>2623.597429481481</v>
      </c>
      <c r="F20" s="43">
        <f>D20</f>
        <v>0.13</v>
      </c>
      <c r="G20" s="42">
        <f>$G$17*H20</f>
        <v>2702.3053523659255</v>
      </c>
      <c r="H20" s="43">
        <f>F20</f>
        <v>0.13</v>
      </c>
      <c r="I20" s="42">
        <f>$I$17*J20</f>
        <v>2783.3745129369036</v>
      </c>
      <c r="J20" s="43">
        <f>H20</f>
        <v>0.13</v>
      </c>
      <c r="K20" s="42">
        <f>$K$17*L20</f>
        <v>2866.8757483250106</v>
      </c>
      <c r="L20" s="43">
        <f>J20</f>
        <v>0.13</v>
      </c>
      <c r="M20" s="42">
        <f>$M$17*N20</f>
        <v>2952.8820207747608</v>
      </c>
      <c r="N20" s="43">
        <f>L20</f>
        <v>0.13</v>
      </c>
      <c r="O20" s="42">
        <f>$O$17*P20</f>
        <v>3041.4684813980039</v>
      </c>
      <c r="P20" s="43">
        <f>N20</f>
        <v>0.13</v>
      </c>
      <c r="Q20" s="42">
        <f>$Q$17*R20</f>
        <v>3132.7125358399444</v>
      </c>
      <c r="R20" s="43">
        <f>P20</f>
        <v>0.13</v>
      </c>
      <c r="S20" s="42">
        <f>$S$17*T20</f>
        <v>3226.693911915143</v>
      </c>
      <c r="T20" s="43">
        <f>R20</f>
        <v>0.13</v>
      </c>
      <c r="U20" s="42">
        <f>$U$17*V20</f>
        <v>3323.4947292725969</v>
      </c>
      <c r="V20" s="43">
        <f>T20</f>
        <v>0.13</v>
      </c>
    </row>
    <row r="21" spans="2:22">
      <c r="B21" s="41" t="s">
        <v>38</v>
      </c>
      <c r="C21" s="42">
        <f t="shared" ref="C21:C23" si="57">$C$17*D21</f>
        <v>2155.3078210826206</v>
      </c>
      <c r="D21" s="43">
        <f>Summary!C17</f>
        <v>0.11</v>
      </c>
      <c r="E21" s="42">
        <f t="shared" ref="E21:E23" si="58">$E$17*F21</f>
        <v>2219.9670557150994</v>
      </c>
      <c r="F21" s="43">
        <f>D21</f>
        <v>0.11</v>
      </c>
      <c r="G21" s="42">
        <f t="shared" ref="G21:G23" si="59">$G$17*H21</f>
        <v>2286.5660673865523</v>
      </c>
      <c r="H21" s="43">
        <f>F21</f>
        <v>0.11</v>
      </c>
      <c r="I21" s="42">
        <f t="shared" ref="I21:I23" si="60">$I$17*J21</f>
        <v>2355.1630494081492</v>
      </c>
      <c r="J21" s="43">
        <f>H21</f>
        <v>0.11</v>
      </c>
      <c r="K21" s="42">
        <f t="shared" ref="K21:K23" si="61">$K$17*L21</f>
        <v>2425.8179408903934</v>
      </c>
      <c r="L21" s="43">
        <f>J21</f>
        <v>0.11</v>
      </c>
      <c r="M21" s="42">
        <f t="shared" ref="M21:M23" si="62">$M$17*N21</f>
        <v>2498.5924791171051</v>
      </c>
      <c r="N21" s="43">
        <f>L21</f>
        <v>0.11</v>
      </c>
      <c r="O21" s="42">
        <f t="shared" ref="O21:O23" si="63">$O$17*P21</f>
        <v>2573.5502534906186</v>
      </c>
      <c r="P21" s="43">
        <f>N21</f>
        <v>0.11</v>
      </c>
      <c r="Q21" s="42">
        <f t="shared" ref="Q21:Q23" si="64">$Q$17*R21</f>
        <v>2650.7567610953374</v>
      </c>
      <c r="R21" s="43">
        <f>P21</f>
        <v>0.11</v>
      </c>
      <c r="S21" s="42">
        <f t="shared" ref="S21:S23" si="65">$S$17*T21</f>
        <v>2730.2794639281979</v>
      </c>
      <c r="T21" s="43">
        <f>R21</f>
        <v>0.11</v>
      </c>
      <c r="U21" s="42">
        <f t="shared" ref="U21:U23" si="66">$U$17*V21</f>
        <v>2812.1878478460435</v>
      </c>
      <c r="V21" s="43">
        <f>T21</f>
        <v>0.11</v>
      </c>
    </row>
    <row r="22" spans="2:22">
      <c r="B22" s="41" t="s">
        <v>39</v>
      </c>
      <c r="C22" s="42">
        <f t="shared" si="57"/>
        <v>1371.5595225071224</v>
      </c>
      <c r="D22" s="43">
        <f>Summary!C18</f>
        <v>7.0000000000000007E-2</v>
      </c>
      <c r="E22" s="42">
        <f t="shared" si="58"/>
        <v>1412.706308182336</v>
      </c>
      <c r="F22" s="43">
        <f>D22</f>
        <v>7.0000000000000007E-2</v>
      </c>
      <c r="G22" s="42">
        <f t="shared" si="59"/>
        <v>1455.0874974278061</v>
      </c>
      <c r="H22" s="43">
        <f>F22</f>
        <v>7.0000000000000007E-2</v>
      </c>
      <c r="I22" s="42">
        <f t="shared" si="60"/>
        <v>1498.7401223506406</v>
      </c>
      <c r="J22" s="43">
        <f>H22</f>
        <v>7.0000000000000007E-2</v>
      </c>
      <c r="K22" s="42">
        <f t="shared" si="61"/>
        <v>1543.7023260211597</v>
      </c>
      <c r="L22" s="43">
        <f>J22</f>
        <v>7.0000000000000007E-2</v>
      </c>
      <c r="M22" s="42">
        <f t="shared" si="62"/>
        <v>1590.0133958017943</v>
      </c>
      <c r="N22" s="43">
        <f>L22</f>
        <v>7.0000000000000007E-2</v>
      </c>
      <c r="O22" s="42">
        <f t="shared" si="63"/>
        <v>1637.7137976758484</v>
      </c>
      <c r="P22" s="43">
        <f>N22</f>
        <v>7.0000000000000007E-2</v>
      </c>
      <c r="Q22" s="42">
        <f t="shared" si="64"/>
        <v>1686.8452116061239</v>
      </c>
      <c r="R22" s="43">
        <f>P22</f>
        <v>7.0000000000000007E-2</v>
      </c>
      <c r="S22" s="42">
        <f t="shared" si="65"/>
        <v>1737.4505679543079</v>
      </c>
      <c r="T22" s="43">
        <f>R22</f>
        <v>7.0000000000000007E-2</v>
      </c>
      <c r="U22" s="42">
        <f t="shared" si="66"/>
        <v>1789.5740849929371</v>
      </c>
      <c r="V22" s="43">
        <f>T22</f>
        <v>7.0000000000000007E-2</v>
      </c>
    </row>
    <row r="23" spans="2:22">
      <c r="B23" s="41" t="s">
        <v>40</v>
      </c>
      <c r="C23" s="42">
        <f t="shared" si="57"/>
        <v>979.6853732193731</v>
      </c>
      <c r="D23" s="43">
        <f>Summary!C19</f>
        <v>0.05</v>
      </c>
      <c r="E23" s="42">
        <f t="shared" si="58"/>
        <v>1009.0759344159542</v>
      </c>
      <c r="F23" s="43">
        <f>D23</f>
        <v>0.05</v>
      </c>
      <c r="G23" s="42">
        <f t="shared" si="59"/>
        <v>1039.3482124484328</v>
      </c>
      <c r="H23" s="43">
        <f>F23</f>
        <v>0.05</v>
      </c>
      <c r="I23" s="42">
        <f t="shared" si="60"/>
        <v>1070.528658821886</v>
      </c>
      <c r="J23" s="43">
        <f>H23</f>
        <v>0.05</v>
      </c>
      <c r="K23" s="42">
        <f t="shared" si="61"/>
        <v>1102.6445185865425</v>
      </c>
      <c r="L23" s="43">
        <f>J23</f>
        <v>0.05</v>
      </c>
      <c r="M23" s="42">
        <f t="shared" si="62"/>
        <v>1135.7238541441388</v>
      </c>
      <c r="N23" s="43">
        <f>L23</f>
        <v>0.05</v>
      </c>
      <c r="O23" s="42">
        <f t="shared" si="63"/>
        <v>1169.7955697684631</v>
      </c>
      <c r="P23" s="43">
        <f>N23</f>
        <v>0.05</v>
      </c>
      <c r="Q23" s="42">
        <f t="shared" si="64"/>
        <v>1204.8894368615172</v>
      </c>
      <c r="R23" s="43">
        <f>P23</f>
        <v>0.05</v>
      </c>
      <c r="S23" s="42">
        <f t="shared" si="65"/>
        <v>1241.0361199673628</v>
      </c>
      <c r="T23" s="43">
        <f>R23</f>
        <v>0.05</v>
      </c>
      <c r="U23" s="42">
        <f t="shared" si="66"/>
        <v>1278.2672035663836</v>
      </c>
      <c r="V23" s="43">
        <f>T23</f>
        <v>0.05</v>
      </c>
    </row>
    <row r="24" spans="2:22">
      <c r="B24" s="47" t="s">
        <v>67</v>
      </c>
      <c r="C24" s="48">
        <f>SUM(C20:C23)</f>
        <v>7053.7346871794862</v>
      </c>
      <c r="D24" s="49">
        <f>C24/C17</f>
        <v>0.36</v>
      </c>
      <c r="E24" s="48">
        <f>SUM(E20:E23)</f>
        <v>7265.3467277948712</v>
      </c>
      <c r="F24" s="49">
        <f>E24/E17</f>
        <v>0.36000000000000004</v>
      </c>
      <c r="G24" s="48">
        <f>SUM(G20:G23)</f>
        <v>7483.3071296287162</v>
      </c>
      <c r="H24" s="49">
        <f>G24/G17</f>
        <v>0.36</v>
      </c>
      <c r="I24" s="48">
        <f>SUM(I20:I23)</f>
        <v>7707.8063435175791</v>
      </c>
      <c r="J24" s="49">
        <f>I24/I17</f>
        <v>0.36</v>
      </c>
      <c r="K24" s="48">
        <f>SUM(K20:K23)</f>
        <v>7939.0405338231067</v>
      </c>
      <c r="L24" s="49">
        <f>K24/K17</f>
        <v>0.36000000000000004</v>
      </c>
      <c r="M24" s="48">
        <f>SUM(M20:M23)</f>
        <v>8177.2117498377993</v>
      </c>
      <c r="N24" s="49">
        <f>M24/M17</f>
        <v>0.36</v>
      </c>
      <c r="O24" s="48">
        <f>SUM(O20:O23)</f>
        <v>8422.5281023329353</v>
      </c>
      <c r="P24" s="49">
        <f>O24/O17</f>
        <v>0.36000000000000004</v>
      </c>
      <c r="Q24" s="48">
        <f>SUM(Q20:Q23)</f>
        <v>8675.2039454029218</v>
      </c>
      <c r="R24" s="49">
        <f>Q24/Q17</f>
        <v>0.35999999999999993</v>
      </c>
      <c r="S24" s="48">
        <f>SUM(S20:S23)</f>
        <v>8935.4600637650128</v>
      </c>
      <c r="T24" s="49">
        <f>S24/S17</f>
        <v>0.36000000000000004</v>
      </c>
      <c r="U24" s="48">
        <f>SUM(U20:U23)</f>
        <v>9203.523865677962</v>
      </c>
      <c r="V24" s="49">
        <f>U24/U17</f>
        <v>0.36000000000000004</v>
      </c>
    </row>
    <row r="25" spans="2:22"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2:22">
      <c r="B26" s="44" t="s">
        <v>65</v>
      </c>
      <c r="C26" s="45">
        <f>C17-C24</f>
        <v>12539.972777207975</v>
      </c>
      <c r="D26" s="46">
        <f>C26/C17</f>
        <v>0.64</v>
      </c>
      <c r="E26" s="45">
        <f>E17-E24</f>
        <v>12916.171960524212</v>
      </c>
      <c r="F26" s="46">
        <f>E26/E17</f>
        <v>0.6399999999999999</v>
      </c>
      <c r="G26" s="45">
        <f>G17-G24</f>
        <v>13303.65711933994</v>
      </c>
      <c r="H26" s="46">
        <f>G26/G17</f>
        <v>0.64</v>
      </c>
      <c r="I26" s="45">
        <f>I17-I24</f>
        <v>13702.766832920141</v>
      </c>
      <c r="J26" s="46">
        <f>I26/I17</f>
        <v>0.64</v>
      </c>
      <c r="K26" s="45">
        <f>K17-K24</f>
        <v>14113.849837907743</v>
      </c>
      <c r="L26" s="46">
        <f>K26/K17</f>
        <v>0.64</v>
      </c>
      <c r="M26" s="45">
        <f>M17-M24</f>
        <v>14537.265333044976</v>
      </c>
      <c r="N26" s="46">
        <f>M26/M17</f>
        <v>0.64</v>
      </c>
      <c r="O26" s="45">
        <f>O17-O24</f>
        <v>14973.383293036326</v>
      </c>
      <c r="P26" s="46">
        <f>O26/O17</f>
        <v>0.6399999999999999</v>
      </c>
      <c r="Q26" s="45">
        <f>Q17-Q24</f>
        <v>15422.584791827419</v>
      </c>
      <c r="R26" s="46">
        <f>Q26/Q17</f>
        <v>0.64</v>
      </c>
      <c r="S26" s="45">
        <f>S17-S24</f>
        <v>15885.262335582242</v>
      </c>
      <c r="T26" s="46">
        <f>S26/S17</f>
        <v>0.6399999999999999</v>
      </c>
      <c r="U26" s="45">
        <f>U17-U24</f>
        <v>16361.820205649707</v>
      </c>
      <c r="V26" s="46">
        <f>U26/U17</f>
        <v>0.6399999999999999</v>
      </c>
    </row>
    <row r="27" spans="2:22">
      <c r="D27" s="50"/>
      <c r="G27" s="51"/>
    </row>
    <row r="28" spans="2:22">
      <c r="C28" s="51"/>
    </row>
    <row r="29" spans="2:22">
      <c r="D29" s="52"/>
      <c r="E29" s="52"/>
      <c r="F29" s="52"/>
      <c r="G29" s="52"/>
      <c r="H29" s="52"/>
      <c r="I29" s="52"/>
      <c r="J29" s="52"/>
      <c r="K29" s="52"/>
      <c r="L29" s="52"/>
      <c r="M29" s="52"/>
    </row>
  </sheetData>
  <mergeCells count="91">
    <mergeCell ref="C13:D13"/>
    <mergeCell ref="E13:F13"/>
    <mergeCell ref="G13:H13"/>
    <mergeCell ref="I13:J13"/>
    <mergeCell ref="K13:L13"/>
    <mergeCell ref="M12:N12"/>
    <mergeCell ref="O12:P12"/>
    <mergeCell ref="Q12:R12"/>
    <mergeCell ref="S12:T12"/>
    <mergeCell ref="U13:V13"/>
    <mergeCell ref="U12:V12"/>
    <mergeCell ref="M13:N13"/>
    <mergeCell ref="O13:P13"/>
    <mergeCell ref="Q13:R13"/>
    <mergeCell ref="S13:T13"/>
    <mergeCell ref="C12:D12"/>
    <mergeCell ref="E12:F12"/>
    <mergeCell ref="G12:H12"/>
    <mergeCell ref="I12:J12"/>
    <mergeCell ref="K12:L12"/>
    <mergeCell ref="M11:N11"/>
    <mergeCell ref="O11:P11"/>
    <mergeCell ref="Q11:R11"/>
    <mergeCell ref="S11:T11"/>
    <mergeCell ref="U11:V11"/>
    <mergeCell ref="C11:D11"/>
    <mergeCell ref="E11:F11"/>
    <mergeCell ref="G11:H11"/>
    <mergeCell ref="I11:J11"/>
    <mergeCell ref="K11:L11"/>
    <mergeCell ref="M10:N10"/>
    <mergeCell ref="O10:P10"/>
    <mergeCell ref="Q10:R10"/>
    <mergeCell ref="S10:T10"/>
    <mergeCell ref="U10:V10"/>
    <mergeCell ref="C10:D10"/>
    <mergeCell ref="E10:F10"/>
    <mergeCell ref="G10:H10"/>
    <mergeCell ref="I10:J10"/>
    <mergeCell ref="K10:L10"/>
    <mergeCell ref="M9:N9"/>
    <mergeCell ref="O9:P9"/>
    <mergeCell ref="Q9:R9"/>
    <mergeCell ref="S9:T9"/>
    <mergeCell ref="U9:V9"/>
    <mergeCell ref="C9:D9"/>
    <mergeCell ref="E9:F9"/>
    <mergeCell ref="G9:H9"/>
    <mergeCell ref="I9:J9"/>
    <mergeCell ref="K9:L9"/>
    <mergeCell ref="M8:N8"/>
    <mergeCell ref="O8:P8"/>
    <mergeCell ref="Q8:R8"/>
    <mergeCell ref="S8:T8"/>
    <mergeCell ref="U8:V8"/>
    <mergeCell ref="C8:D8"/>
    <mergeCell ref="E8:F8"/>
    <mergeCell ref="G8:H8"/>
    <mergeCell ref="I8:J8"/>
    <mergeCell ref="K8:L8"/>
    <mergeCell ref="M7:N7"/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6:N6"/>
    <mergeCell ref="O6:P6"/>
    <mergeCell ref="Q6:R6"/>
    <mergeCell ref="S6:T6"/>
    <mergeCell ref="U6:V6"/>
    <mergeCell ref="C6:D6"/>
    <mergeCell ref="E6:F6"/>
    <mergeCell ref="G6:H6"/>
    <mergeCell ref="I6:J6"/>
    <mergeCell ref="K6:L6"/>
    <mergeCell ref="B3:V3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</mergeCells>
  <printOptions horizontalCentered="1"/>
  <pageMargins left="0.45" right="0.45" top="0.5" bottom="0.5" header="0.3" footer="0.3"/>
  <pageSetup paperSize="8" scale="76" orientation="landscape" r:id="rId1"/>
  <ignoredErrors>
    <ignoredError sqref="E11:R11 T11 V11 D16:V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Cash Flow</vt:lpstr>
      <vt:lpstr>Profit &amp; Loss</vt:lpstr>
      <vt:lpstr>'Profit &amp; Loss'!Print_Area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</dc:creator>
  <cp:lastModifiedBy>Naiyer Jawaid</cp:lastModifiedBy>
  <dcterms:created xsi:type="dcterms:W3CDTF">2012-09-17T09:51:47Z</dcterms:created>
  <dcterms:modified xsi:type="dcterms:W3CDTF">2014-11-13T12:09:56Z</dcterms:modified>
</cp:coreProperties>
</file>